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01.02.2021 Ин" sheetId="10" r:id="rId1"/>
  </sheets>
  <definedNames>
    <definedName name="_xlnm.Print_Area" localSheetId="0">'с 01.02.2021 Ин'!$A$1:$M$753</definedName>
  </definedNames>
  <calcPr calcId="152511" fullPrecision="0"/>
</workbook>
</file>

<file path=xl/calcChain.xml><?xml version="1.0" encoding="utf-8"?>
<calcChain xmlns="http://schemas.openxmlformats.org/spreadsheetml/2006/main">
  <c r="E742" i="10" l="1"/>
  <c r="E734" i="10"/>
  <c r="E729" i="10"/>
  <c r="E728" i="10"/>
  <c r="E745" i="10"/>
  <c r="E746" i="10"/>
  <c r="E740" i="10"/>
  <c r="E660" i="10" l="1"/>
  <c r="E659" i="10"/>
  <c r="E658" i="10"/>
  <c r="E657" i="10"/>
  <c r="E656" i="10"/>
  <c r="E655" i="10"/>
  <c r="E654" i="10"/>
  <c r="E653" i="10"/>
  <c r="E652" i="10"/>
  <c r="E651" i="10"/>
  <c r="E589" i="10"/>
  <c r="E588" i="10"/>
  <c r="E587" i="10"/>
  <c r="E586" i="10"/>
  <c r="E585" i="10"/>
  <c r="E584" i="10"/>
  <c r="E583" i="10"/>
  <c r="E582" i="10"/>
  <c r="E581" i="10"/>
  <c r="E736" i="10" l="1"/>
  <c r="E737" i="10"/>
  <c r="E738" i="10"/>
  <c r="E739" i="10"/>
  <c r="E741" i="10"/>
  <c r="C167" i="10"/>
  <c r="E598" i="10" l="1"/>
  <c r="E597" i="10"/>
  <c r="E595" i="10"/>
  <c r="E594" i="10"/>
  <c r="E593" i="10"/>
  <c r="E592" i="10"/>
  <c r="E591" i="10"/>
  <c r="E665" i="10"/>
  <c r="E580" i="10"/>
  <c r="E579" i="10"/>
  <c r="E578" i="10"/>
  <c r="E681" i="10" l="1"/>
  <c r="E680" i="10"/>
  <c r="E145" i="10" l="1"/>
  <c r="E142" i="10"/>
  <c r="E141" i="10"/>
  <c r="E140" i="10"/>
  <c r="E139" i="10"/>
  <c r="E138" i="10"/>
  <c r="E137" i="10"/>
  <c r="E136" i="10"/>
  <c r="E135" i="10"/>
  <c r="E134" i="10"/>
  <c r="E132" i="10"/>
  <c r="E131" i="10"/>
  <c r="E130" i="10"/>
  <c r="E128" i="10"/>
  <c r="E748" i="10" l="1"/>
  <c r="E747" i="10"/>
  <c r="E744" i="10"/>
  <c r="E743" i="10"/>
  <c r="E735" i="10"/>
  <c r="E733" i="10"/>
  <c r="E732" i="10"/>
  <c r="E731" i="10"/>
  <c r="E730" i="10"/>
  <c r="E727" i="10"/>
  <c r="E726" i="10"/>
  <c r="E725" i="10"/>
  <c r="E724" i="10"/>
  <c r="E723" i="10"/>
  <c r="E722" i="10"/>
  <c r="D257" i="10" l="1"/>
  <c r="C507" i="10" l="1"/>
  <c r="D507" i="10"/>
  <c r="C497" i="10"/>
  <c r="D497" i="10"/>
  <c r="C483" i="10"/>
  <c r="D483" i="10"/>
  <c r="C468" i="10"/>
  <c r="D468" i="10"/>
  <c r="C440" i="10"/>
  <c r="D440" i="10"/>
  <c r="C373" i="10"/>
  <c r="D373" i="10"/>
  <c r="C371" i="10"/>
  <c r="C372" i="10" s="1"/>
  <c r="D371" i="10"/>
  <c r="D372" i="10" s="1"/>
  <c r="C366" i="10"/>
  <c r="D366" i="10"/>
  <c r="C364" i="10"/>
  <c r="C365" i="10" s="1"/>
  <c r="D364" i="10"/>
  <c r="D365" i="10" s="1"/>
  <c r="C348" i="10"/>
  <c r="C335" i="10"/>
  <c r="D335" i="10"/>
  <c r="C323" i="10"/>
  <c r="D323" i="10"/>
  <c r="C322" i="10"/>
  <c r="D322" i="10"/>
  <c r="D264" i="10"/>
  <c r="D271" i="10" s="1"/>
  <c r="C258" i="10"/>
  <c r="C265" i="10" s="1"/>
  <c r="C272" i="10" s="1"/>
  <c r="D258" i="10"/>
  <c r="D265" i="10" s="1"/>
  <c r="D272" i="10" s="1"/>
  <c r="C257" i="10"/>
  <c r="C264" i="10" s="1"/>
  <c r="C271" i="10" s="1"/>
  <c r="C242" i="10"/>
  <c r="D242" i="10"/>
  <c r="C233" i="10"/>
  <c r="D233" i="10"/>
  <c r="C223" i="10"/>
  <c r="D223" i="10"/>
  <c r="C213" i="10"/>
  <c r="C203" i="10"/>
  <c r="D203" i="10"/>
  <c r="C186" i="10"/>
  <c r="D167" i="10"/>
  <c r="E207" i="10" l="1"/>
  <c r="E208" i="10"/>
  <c r="E209" i="10"/>
  <c r="E211" i="10"/>
  <c r="E212" i="10"/>
  <c r="E206" i="10"/>
  <c r="E213" i="10" l="1"/>
  <c r="E509" i="10"/>
  <c r="E506" i="10"/>
  <c r="E503" i="10"/>
  <c r="E502" i="10"/>
  <c r="E496" i="10"/>
  <c r="E493" i="10"/>
  <c r="E492" i="10"/>
  <c r="E482" i="10"/>
  <c r="E479" i="10"/>
  <c r="E478" i="10"/>
  <c r="E476" i="10"/>
  <c r="E475" i="10"/>
  <c r="E474" i="10"/>
  <c r="E472" i="10"/>
  <c r="E471" i="10"/>
  <c r="E467" i="10"/>
  <c r="E466" i="10"/>
  <c r="E465" i="10"/>
  <c r="E464" i="10"/>
  <c r="E463" i="10"/>
  <c r="E462" i="10"/>
  <c r="E461" i="10"/>
  <c r="E460" i="10"/>
  <c r="E458" i="10"/>
  <c r="E457" i="10"/>
  <c r="E451" i="10"/>
  <c r="E450" i="10"/>
  <c r="E448" i="10"/>
  <c r="E447" i="10"/>
  <c r="E446" i="10"/>
  <c r="E445" i="10"/>
  <c r="E442" i="10"/>
  <c r="E439" i="10"/>
  <c r="E437" i="10"/>
  <c r="E435" i="10"/>
  <c r="E434" i="10"/>
  <c r="E433" i="10"/>
  <c r="E429" i="10"/>
  <c r="E428" i="10"/>
  <c r="E426" i="10"/>
  <c r="E425" i="10"/>
  <c r="E424" i="10"/>
  <c r="E423" i="10"/>
  <c r="E419" i="10"/>
  <c r="E418" i="10"/>
  <c r="E417" i="10"/>
  <c r="E416" i="10"/>
  <c r="E415" i="10"/>
  <c r="E414" i="10"/>
  <c r="E413" i="10"/>
  <c r="E412" i="10"/>
  <c r="E411" i="10"/>
  <c r="E404" i="10"/>
  <c r="E403" i="10"/>
  <c r="E401" i="10"/>
  <c r="E400" i="10"/>
  <c r="E399" i="10"/>
  <c r="E397" i="10"/>
  <c r="E396" i="10"/>
  <c r="E393" i="10"/>
  <c r="E392" i="10"/>
  <c r="E390" i="10"/>
  <c r="E388" i="10"/>
  <c r="E387" i="10"/>
  <c r="E385" i="10"/>
  <c r="E384" i="10"/>
  <c r="E382" i="10"/>
  <c r="E381" i="10"/>
  <c r="E380" i="10"/>
  <c r="E379" i="10"/>
  <c r="E378" i="10"/>
  <c r="E376" i="10"/>
  <c r="E375" i="10"/>
  <c r="E370" i="10"/>
  <c r="E369" i="10"/>
  <c r="E368" i="10"/>
  <c r="E363" i="10"/>
  <c r="E362" i="10"/>
  <c r="E361" i="10"/>
  <c r="E360" i="10"/>
  <c r="E359" i="10"/>
  <c r="E358" i="10"/>
  <c r="E357" i="10"/>
  <c r="E356" i="10"/>
  <c r="E355" i="10"/>
  <c r="E354" i="10"/>
  <c r="E347" i="10"/>
  <c r="E346" i="10"/>
  <c r="E344" i="10"/>
  <c r="E343" i="10"/>
  <c r="E342" i="10"/>
  <c r="E340" i="10"/>
  <c r="E339" i="10"/>
  <c r="E334" i="10"/>
  <c r="E331" i="10"/>
  <c r="E330" i="10"/>
  <c r="E328" i="10"/>
  <c r="E327" i="10"/>
  <c r="E326" i="10"/>
  <c r="E321" i="10"/>
  <c r="E320" i="10"/>
  <c r="E319" i="10"/>
  <c r="E318" i="10"/>
  <c r="E317" i="10"/>
  <c r="E316" i="10"/>
  <c r="E315" i="10"/>
  <c r="E314" i="10"/>
  <c r="E313" i="10"/>
  <c r="E312" i="10"/>
  <c r="E311" i="10"/>
  <c r="E310" i="10"/>
  <c r="E309" i="10"/>
  <c r="E308" i="10"/>
  <c r="E307" i="10"/>
  <c r="E306" i="10"/>
  <c r="E305" i="10"/>
  <c r="E304" i="10"/>
  <c r="E303" i="10"/>
  <c r="E302" i="10"/>
  <c r="E301" i="10"/>
  <c r="E300" i="10"/>
  <c r="E299" i="10"/>
  <c r="E298" i="10"/>
  <c r="E297" i="10"/>
  <c r="E296" i="10"/>
  <c r="E295" i="10"/>
  <c r="E294" i="10"/>
  <c r="E293" i="10"/>
  <c r="E292" i="10"/>
  <c r="E291" i="10"/>
  <c r="E283" i="10"/>
  <c r="E282" i="10"/>
  <c r="E280" i="10"/>
  <c r="E279" i="10"/>
  <c r="E278" i="10"/>
  <c r="E276" i="10"/>
  <c r="E275" i="10"/>
  <c r="E270" i="10"/>
  <c r="E269" i="10"/>
  <c r="E263" i="10"/>
  <c r="E262" i="10"/>
  <c r="E256" i="10"/>
  <c r="E255" i="10"/>
  <c r="E253" i="10"/>
  <c r="E252" i="10"/>
  <c r="E250" i="10"/>
  <c r="E249" i="10"/>
  <c r="E248" i="10"/>
  <c r="E246" i="10"/>
  <c r="E245" i="10"/>
  <c r="E241" i="10"/>
  <c r="E240" i="10"/>
  <c r="E237" i="10"/>
  <c r="E236" i="10"/>
  <c r="E232" i="10"/>
  <c r="E231" i="10"/>
  <c r="E228" i="10"/>
  <c r="E227" i="10"/>
  <c r="E222" i="10"/>
  <c r="E221" i="10"/>
  <c r="E218" i="10"/>
  <c r="E217" i="10"/>
  <c r="E202" i="10"/>
  <c r="E201" i="10"/>
  <c r="E200" i="10"/>
  <c r="E199" i="10"/>
  <c r="E197" i="10"/>
  <c r="E196" i="10"/>
  <c r="E192" i="10"/>
  <c r="E191" i="10"/>
  <c r="E185" i="10"/>
  <c r="E184" i="10"/>
  <c r="E181" i="10"/>
  <c r="E179" i="10"/>
  <c r="E178" i="10"/>
  <c r="E175" i="10"/>
  <c r="E174" i="10"/>
  <c r="E173" i="10"/>
  <c r="E171" i="10"/>
  <c r="E170" i="10"/>
  <c r="E166" i="10"/>
  <c r="E165" i="10"/>
  <c r="E162" i="10"/>
  <c r="E161" i="10"/>
  <c r="E159" i="10"/>
  <c r="E158" i="10"/>
  <c r="E154" i="10"/>
  <c r="E153" i="10"/>
  <c r="E152" i="10"/>
  <c r="E150" i="10"/>
  <c r="E149" i="10"/>
  <c r="E42" i="10"/>
  <c r="E41" i="10"/>
  <c r="E39" i="10"/>
  <c r="E38" i="10"/>
  <c r="E37" i="10"/>
  <c r="E36" i="10"/>
  <c r="E34" i="10"/>
  <c r="E33" i="10"/>
  <c r="E31" i="10"/>
  <c r="E30" i="10"/>
  <c r="E27" i="10"/>
  <c r="E26" i="10"/>
  <c r="E24" i="10"/>
  <c r="E23" i="10"/>
  <c r="I474" i="10"/>
  <c r="J474" i="10"/>
  <c r="J475" i="10"/>
  <c r="I475" i="10"/>
  <c r="J473" i="10"/>
  <c r="I473" i="10"/>
  <c r="K417" i="10"/>
  <c r="J417" i="10"/>
  <c r="K418" i="10"/>
  <c r="J418" i="10"/>
  <c r="K416" i="10"/>
  <c r="J416" i="10"/>
  <c r="E203" i="10" l="1"/>
  <c r="E242" i="10"/>
  <c r="E483" i="10"/>
  <c r="E507" i="10"/>
  <c r="E223" i="10"/>
  <c r="E233" i="10"/>
  <c r="E468" i="10"/>
  <c r="E348" i="10"/>
  <c r="F468" i="10"/>
  <c r="E167" i="10"/>
  <c r="E323" i="10"/>
  <c r="E335" i="10"/>
  <c r="E371" i="10"/>
  <c r="E372" i="10" s="1"/>
  <c r="E366" i="10"/>
  <c r="E373" i="10"/>
  <c r="E322" i="10"/>
  <c r="E440" i="10"/>
  <c r="E186" i="10"/>
  <c r="E258" i="10"/>
  <c r="E265" i="10" s="1"/>
  <c r="E272" i="10" s="1"/>
  <c r="E497" i="10"/>
  <c r="E257" i="10"/>
  <c r="E264" i="10" s="1"/>
  <c r="E271" i="10" s="1"/>
  <c r="E364" i="10"/>
  <c r="E365" i="10" s="1"/>
  <c r="J396" i="10"/>
  <c r="I396" i="10"/>
  <c r="J395" i="10"/>
  <c r="I395" i="10"/>
  <c r="J394" i="10"/>
  <c r="I394" i="10"/>
  <c r="J389" i="10"/>
  <c r="I389" i="10"/>
  <c r="J388" i="10"/>
  <c r="I388" i="10"/>
  <c r="J387" i="10"/>
  <c r="I387" i="10"/>
  <c r="J366" i="10"/>
  <c r="I366" i="10"/>
  <c r="J365" i="10"/>
  <c r="I365" i="10"/>
  <c r="J364" i="10"/>
  <c r="I364" i="10"/>
  <c r="J383" i="10"/>
  <c r="I383" i="10"/>
  <c r="J382" i="10"/>
  <c r="I382" i="10"/>
  <c r="J381" i="10"/>
  <c r="I381" i="10"/>
  <c r="J374" i="10"/>
  <c r="I374" i="10"/>
  <c r="J373" i="10"/>
  <c r="I373" i="10"/>
  <c r="J372" i="10"/>
  <c r="I372" i="10"/>
  <c r="J358" i="10"/>
  <c r="I358" i="10"/>
  <c r="J359" i="10"/>
  <c r="I359" i="10"/>
  <c r="J357" i="10"/>
  <c r="I357" i="10"/>
  <c r="E688" i="10" l="1"/>
  <c r="E686" i="10"/>
  <c r="E685" i="10"/>
  <c r="E684" i="10"/>
  <c r="E683" i="10"/>
  <c r="E671" i="10"/>
  <c r="E608" i="10" l="1"/>
  <c r="E603" i="10"/>
  <c r="E604" i="10"/>
  <c r="E606" i="10"/>
  <c r="E607" i="10"/>
  <c r="E610" i="10"/>
  <c r="E611" i="10"/>
  <c r="E613" i="10"/>
  <c r="E614" i="10"/>
  <c r="E616" i="10"/>
  <c r="E617" i="10"/>
  <c r="E620" i="10"/>
  <c r="E621" i="10"/>
  <c r="E623" i="10"/>
  <c r="E624" i="10"/>
  <c r="E626" i="10"/>
  <c r="E627" i="10"/>
  <c r="E629" i="10"/>
  <c r="E630" i="10"/>
  <c r="E632" i="10"/>
  <c r="E633" i="10"/>
  <c r="E635" i="10"/>
  <c r="E636" i="10"/>
  <c r="E637" i="10"/>
  <c r="E639" i="10"/>
  <c r="E640" i="10"/>
  <c r="E642" i="10"/>
  <c r="E643" i="10"/>
  <c r="E645" i="10"/>
  <c r="E646" i="10"/>
  <c r="E648" i="10"/>
  <c r="E649" i="10"/>
  <c r="E650" i="10"/>
  <c r="E574" i="10"/>
  <c r="E575" i="10"/>
  <c r="E576" i="10"/>
  <c r="E577" i="10"/>
  <c r="E558" i="10"/>
  <c r="E559" i="10"/>
  <c r="E560" i="10"/>
  <c r="E561" i="10"/>
  <c r="E562" i="10"/>
  <c r="E563" i="10"/>
  <c r="E564" i="10"/>
  <c r="E547" i="10"/>
  <c r="E548" i="10"/>
  <c r="E549" i="10"/>
  <c r="E550" i="10"/>
  <c r="E551" i="10"/>
  <c r="E552" i="10"/>
  <c r="E553" i="10"/>
  <c r="E554" i="10"/>
  <c r="E555" i="10"/>
  <c r="E545" i="10"/>
  <c r="E536" i="10"/>
  <c r="E537" i="10"/>
  <c r="E538" i="10"/>
  <c r="E539" i="10"/>
  <c r="E540" i="10"/>
  <c r="E541" i="10"/>
  <c r="E532" i="10"/>
  <c r="E533" i="10"/>
  <c r="E526" i="10"/>
  <c r="E527" i="10"/>
  <c r="E523" i="10"/>
  <c r="E522" i="10"/>
  <c r="E521" i="10"/>
  <c r="E515" i="10"/>
  <c r="E516" i="10"/>
  <c r="E672" i="10" l="1"/>
  <c r="E674" i="10"/>
  <c r="E676" i="10"/>
  <c r="E678" i="10"/>
  <c r="E669" i="10"/>
  <c r="E663" i="10"/>
  <c r="E664" i="10"/>
  <c r="E662" i="10"/>
  <c r="E601" i="10"/>
  <c r="E600" i="10"/>
  <c r="E535" i="10"/>
  <c r="E542" i="10"/>
  <c r="E543" i="10"/>
  <c r="E544" i="10"/>
  <c r="E546" i="10"/>
  <c r="E556" i="10"/>
  <c r="E557" i="10"/>
  <c r="E565" i="10"/>
  <c r="E567" i="10"/>
  <c r="E569" i="10"/>
  <c r="E571" i="10"/>
  <c r="E572" i="10"/>
  <c r="E534" i="10"/>
  <c r="E518" i="10"/>
  <c r="E519" i="10"/>
  <c r="E520" i="10"/>
  <c r="E524" i="10"/>
  <c r="E525" i="10"/>
  <c r="E528" i="10"/>
  <c r="E529" i="10"/>
  <c r="E530" i="10"/>
  <c r="E517" i="10"/>
  <c r="H475" i="10"/>
  <c r="E123" i="10"/>
  <c r="E121" i="10"/>
  <c r="E120" i="10"/>
  <c r="E118" i="10"/>
  <c r="E117" i="10"/>
  <c r="E116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99" i="10"/>
  <c r="E98" i="10"/>
  <c r="E97" i="10"/>
  <c r="E95" i="10"/>
  <c r="E93" i="10"/>
  <c r="E91" i="10"/>
  <c r="E88" i="10"/>
  <c r="E86" i="10"/>
  <c r="E84" i="10"/>
  <c r="E81" i="10"/>
  <c r="E79" i="10"/>
  <c r="E75" i="10"/>
  <c r="E77" i="10"/>
  <c r="E73" i="10"/>
  <c r="E71" i="10"/>
  <c r="E69" i="10"/>
  <c r="E67" i="10"/>
  <c r="E65" i="10"/>
  <c r="E63" i="10"/>
  <c r="E61" i="10"/>
  <c r="E59" i="10"/>
  <c r="E56" i="10"/>
  <c r="E54" i="10"/>
  <c r="E52" i="10"/>
  <c r="E46" i="10"/>
  <c r="E45" i="10"/>
  <c r="H326" i="10" l="1"/>
  <c r="H364" i="10"/>
  <c r="H249" i="10"/>
  <c r="I416" i="10"/>
  <c r="I417" i="10"/>
  <c r="I418" i="10"/>
  <c r="H474" i="10"/>
  <c r="H473" i="10"/>
  <c r="H250" i="10"/>
  <c r="H327" i="10"/>
  <c r="H328" i="10"/>
  <c r="H394" i="10"/>
  <c r="H381" i="10"/>
  <c r="H387" i="10"/>
  <c r="H372" i="10"/>
  <c r="H357" i="10"/>
  <c r="H388" i="10"/>
  <c r="H373" i="10"/>
  <c r="H358" i="10"/>
  <c r="H395" i="10"/>
  <c r="H382" i="10"/>
  <c r="H365" i="10"/>
  <c r="H396" i="10"/>
  <c r="H383" i="10"/>
  <c r="H366" i="10"/>
  <c r="H389" i="10"/>
  <c r="H374" i="10"/>
  <c r="H359" i="10"/>
  <c r="E511" i="10" l="1"/>
  <c r="E512" i="10"/>
  <c r="E693" i="10"/>
  <c r="E694" i="10"/>
  <c r="E697" i="10"/>
  <c r="E698" i="10"/>
  <c r="E701" i="10"/>
  <c r="E702" i="10"/>
  <c r="E705" i="10"/>
  <c r="E706" i="10"/>
  <c r="E711" i="10"/>
  <c r="E712" i="10"/>
  <c r="E715" i="10"/>
  <c r="E716" i="10"/>
  <c r="E719" i="10"/>
  <c r="E720" i="10"/>
  <c r="E43" i="10"/>
  <c r="E47" i="10"/>
  <c r="E48" i="10"/>
  <c r="E692" i="10" l="1"/>
  <c r="E700" i="10"/>
  <c r="E710" i="10"/>
  <c r="E718" i="10"/>
  <c r="E696" i="10"/>
  <c r="E704" i="10"/>
  <c r="E714" i="10"/>
</calcChain>
</file>

<file path=xl/comments1.xml><?xml version="1.0" encoding="utf-8"?>
<comments xmlns="http://schemas.openxmlformats.org/spreadsheetml/2006/main">
  <authors>
    <author>Автор</author>
  </authors>
  <commentList>
    <comment ref="C26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72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без учета дополнений 1-13 
</t>
        </r>
      </text>
    </comment>
  </commentList>
</comments>
</file>

<file path=xl/sharedStrings.xml><?xml version="1.0" encoding="utf-8"?>
<sst xmlns="http://schemas.openxmlformats.org/spreadsheetml/2006/main" count="1219" uniqueCount="869">
  <si>
    <t>2.19.</t>
  </si>
  <si>
    <t>Отсечение или деструкция электро/радиоволновым способом 1 элемента доброкачественного новообразования кожи вирусной этиологии (папиллома, контагиозный моллюск, остроконечная кондилома)</t>
  </si>
  <si>
    <t>2.20.</t>
  </si>
  <si>
    <t>Электрорадиокоагуляция мелких сливных элементов доброкачественного новообразования кожи вирусной этиологии (остроконечные кандиломы, папилломы) за 1 см.кв.</t>
  </si>
  <si>
    <t>2.21.</t>
  </si>
  <si>
    <t>Электрорадиокоагуляция гипертрофических рубцов после перенесенных разрывов кожи промежности за 1 см</t>
  </si>
  <si>
    <t>3.38.</t>
  </si>
  <si>
    <t>Радиоволновая коагуляция</t>
  </si>
  <si>
    <t>3.39.</t>
  </si>
  <si>
    <t>Радиоволновая конизация шейки матки</t>
  </si>
  <si>
    <t>3.39.1.</t>
  </si>
  <si>
    <t>3.40.</t>
  </si>
  <si>
    <t>Радиоволновая эксцизия</t>
  </si>
  <si>
    <t>3.40.1.</t>
  </si>
  <si>
    <t>Биопсия шейки матки радиоволновым методом</t>
  </si>
  <si>
    <t>3.41.1.</t>
  </si>
  <si>
    <t>Биопсия шейки матки радиоволновым методом (местная анестезия)</t>
  </si>
  <si>
    <t>3.41.2.</t>
  </si>
  <si>
    <t>тесты метаболического синдрома:</t>
  </si>
  <si>
    <t>инсулин</t>
  </si>
  <si>
    <t>С-пептид</t>
  </si>
  <si>
    <t>антитела к гепатиту С (анти-HCV)</t>
  </si>
  <si>
    <t>интерлейкин-6 (IL-6)</t>
  </si>
  <si>
    <t>прокальцитонин</t>
  </si>
  <si>
    <t>Общий анализ мочи (на аппарате SYSMEX):</t>
  </si>
  <si>
    <t>гамма-глютамилтрансфераза ГГТП</t>
  </si>
  <si>
    <t>ИТОГО стоимость ОБЩЕГО АНАЛИЗА МОЧИ (на аппарате SYSMEX):</t>
  </si>
  <si>
    <t>мочевая кислота</t>
  </si>
  <si>
    <t>магний</t>
  </si>
  <si>
    <t>УТВЕРЖДАЮ</t>
  </si>
  <si>
    <t>"Городская гинекологическая больница"</t>
  </si>
  <si>
    <t>НА ПЛАТНЫЕ УСЛУГИ, ОКАЗЫВАЕМЫЕ В УЗ "ГОРОДСКАЯ ГИНЕКОЛОГИЧЕСКАЯ БОЛЬНИЦА"</t>
  </si>
  <si>
    <t>№ п/п по уведомлению</t>
  </si>
  <si>
    <t>Наименование услуг</t>
  </si>
  <si>
    <t>ИНСТРУМЕНТАЛЬНАЯ ДИАГНОСТИКА:</t>
  </si>
  <si>
    <t>1.</t>
  </si>
  <si>
    <t>Лучевая диагностика</t>
  </si>
  <si>
    <t>1.1.</t>
  </si>
  <si>
    <t>1.1.1.</t>
  </si>
  <si>
    <t>Рентгенологические исследования органов грудной полости</t>
  </si>
  <si>
    <t>1.1.1.2.</t>
  </si>
  <si>
    <t>1.1.1.2.1.</t>
  </si>
  <si>
    <t>в одной проекции</t>
  </si>
  <si>
    <t>1.1.1.2.2.</t>
  </si>
  <si>
    <t>в двух проекциях</t>
  </si>
  <si>
    <t>1.1.2.</t>
  </si>
  <si>
    <t>1.1.2.3.</t>
  </si>
  <si>
    <t>1.1.2.14.</t>
  </si>
  <si>
    <t>1.1.3.</t>
  </si>
  <si>
    <t>1.1.3.1.</t>
  </si>
  <si>
    <t>1.1.3.1.1.</t>
  </si>
  <si>
    <t>1.1.3.1.2.</t>
  </si>
  <si>
    <t>1.1.3.2.</t>
  </si>
  <si>
    <t>1.1.3.2.1.</t>
  </si>
  <si>
    <t>1.1.3.2.2.</t>
  </si>
  <si>
    <t>1.1.3.3.</t>
  </si>
  <si>
    <t>1.1.3.3.1.</t>
  </si>
  <si>
    <t>1.1.3.3.2.</t>
  </si>
  <si>
    <t>1.1.3.4.</t>
  </si>
  <si>
    <t>1.1.3.17.</t>
  </si>
  <si>
    <t>1.1.4.</t>
  </si>
  <si>
    <t>Рентгенологические исследования применямые в урологии и гинекологии:</t>
  </si>
  <si>
    <t>1.1.6.</t>
  </si>
  <si>
    <t>Заочная консультация по предоставленным рентгенограммам с оформлением протокола</t>
  </si>
  <si>
    <t>3.</t>
  </si>
  <si>
    <t>Ультразвуковая диагностика:</t>
  </si>
  <si>
    <t>3.1.</t>
  </si>
  <si>
    <t>Ультразвуковое исследование органов брюшной полости:</t>
  </si>
  <si>
    <t>3.1.1.</t>
  </si>
  <si>
    <t>печень, желчный пузырь без определения функции:</t>
  </si>
  <si>
    <t>3.1.1.1.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</si>
  <si>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</si>
  <si>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3.1.3.</t>
  </si>
  <si>
    <t>поджелудочная железа:</t>
  </si>
  <si>
    <t>3.1.3.1.</t>
  </si>
  <si>
    <t>3.1.5.</t>
  </si>
  <si>
    <t>селезенка:</t>
  </si>
  <si>
    <t>3.1.5.1.</t>
  </si>
  <si>
    <t>3.2.</t>
  </si>
  <si>
    <t>Ультразвуковые исследования органов мочеполовой системы:</t>
  </si>
  <si>
    <t>3.2.1.</t>
  </si>
  <si>
    <t>почки и надпочечники:</t>
  </si>
  <si>
    <t>3.2.1.1.</t>
  </si>
  <si>
    <t>3.2.2.</t>
  </si>
  <si>
    <t>мочевой пузырь:</t>
  </si>
  <si>
    <t>3.2.2.1.</t>
  </si>
  <si>
    <t>3.2.3.</t>
  </si>
  <si>
    <t>мочевой пузырь с определением остаточной мочи:</t>
  </si>
  <si>
    <t>3.2.3.1.</t>
  </si>
  <si>
    <t>3.2.4.</t>
  </si>
  <si>
    <t>почки, надпочечники и мочевой пузырь:</t>
  </si>
  <si>
    <t>3.2.4.1.</t>
  </si>
  <si>
    <t>3.2.5.</t>
  </si>
  <si>
    <t>почки, надпочечники и мочевой пузырь с определением остаточной мочи:</t>
  </si>
  <si>
    <t>3.2.5.1.</t>
  </si>
  <si>
    <t>3.2.10.</t>
  </si>
  <si>
    <t>Матка и придатки с мочевым пузырем (трансабдоминально)</t>
  </si>
  <si>
    <t>3.2.10.1.</t>
  </si>
  <si>
    <t>3.2.11.</t>
  </si>
  <si>
    <t>Матка и придатки (трансвагинально)</t>
  </si>
  <si>
    <t>3.2.11.1.</t>
  </si>
  <si>
    <t>3.2.12.</t>
  </si>
  <si>
    <t>Плод в 1 триместре до 11 недель беременности</t>
  </si>
  <si>
    <t>3.2.12.1.</t>
  </si>
  <si>
    <t>3.2.13.</t>
  </si>
  <si>
    <t>Плод в 1 триместре с 11 до 14 недель беременности</t>
  </si>
  <si>
    <t>3.2.13.1.</t>
  </si>
  <si>
    <t>3.2.14.</t>
  </si>
  <si>
    <t>Плод в II и III триместрах беременности</t>
  </si>
  <si>
    <t>3.2.14.1.</t>
  </si>
  <si>
    <t>3.2.15.</t>
  </si>
  <si>
    <t>Плод в I триместре с 11 до 14 недель беременности или в II или III триместрах беременности при наличии пороков плода</t>
  </si>
  <si>
    <t xml:space="preserve">3.2.15.1. </t>
  </si>
  <si>
    <t>3.2.16.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</si>
  <si>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жидкостью):</t>
  </si>
  <si>
    <t xml:space="preserve">3.2.16.1. </t>
  </si>
  <si>
    <t>3.3.</t>
  </si>
  <si>
    <t>Ультразвуковое исследование других органов:</t>
  </si>
  <si>
    <t>3.3.1.</t>
  </si>
  <si>
    <t xml:space="preserve">Щитовидная железа с лимфатическими поверхностными узлами                              </t>
  </si>
  <si>
    <t>3.3.1.1.</t>
  </si>
  <si>
    <t>3.3.2.</t>
  </si>
  <si>
    <t>Молочные железы с лимфатическими поверхностными узлами</t>
  </si>
  <si>
    <t>3.3.2.1.</t>
  </si>
  <si>
    <t>3.3.4.</t>
  </si>
  <si>
    <t>Мягкие ткани</t>
  </si>
  <si>
    <t>3.3.4.1.</t>
  </si>
  <si>
    <t>3.4.</t>
  </si>
  <si>
    <t>Специальные ультразвуковые исследования:</t>
  </si>
  <si>
    <t>3.4.5.</t>
  </si>
  <si>
    <t>Дуплексное сканирование сосудов пуповины</t>
  </si>
  <si>
    <t>3.4.5.1.</t>
  </si>
  <si>
    <t>3.4.6.</t>
  </si>
  <si>
    <t>Дуплексное сканирование сосудов плода и матки</t>
  </si>
  <si>
    <t>3.4.6.1.</t>
  </si>
  <si>
    <t>3.4.8.</t>
  </si>
  <si>
    <t>Ультразвуковая метросальпингография</t>
  </si>
  <si>
    <t>3.4.8.1.</t>
  </si>
  <si>
    <t>3.4.22.</t>
  </si>
  <si>
    <t>Дуплексное сканирование сосудов одного анатомического региона</t>
  </si>
  <si>
    <t>3.4.22.1.</t>
  </si>
  <si>
    <t>3.4.25.</t>
  </si>
  <si>
    <t>3.4.26.</t>
  </si>
  <si>
    <t>ФИЗИОТЕРАПИЯ</t>
  </si>
  <si>
    <t xml:space="preserve">Электролечение: </t>
  </si>
  <si>
    <t xml:space="preserve">гальванизация общая, местная </t>
  </si>
  <si>
    <t>1.2.</t>
  </si>
  <si>
    <t>электрофорез постоянным, импульсным токами</t>
  </si>
  <si>
    <t>электрофорез постоянным, импульсным токами (с использование грязевого препарата "Биоль")</t>
  </si>
  <si>
    <t>1.9.</t>
  </si>
  <si>
    <t>электростимуляция нервно-мышечных структур в области туловища, конечностей</t>
  </si>
  <si>
    <t>1.11.</t>
  </si>
  <si>
    <t>диадинамотерапия</t>
  </si>
  <si>
    <t>1.12.</t>
  </si>
  <si>
    <t>амплипульстерапия</t>
  </si>
  <si>
    <t>1.16.</t>
  </si>
  <si>
    <t>электротерапия импульсными токами низкой частоты</t>
  </si>
  <si>
    <t>1.24.</t>
  </si>
  <si>
    <t>индуктотермия</t>
  </si>
  <si>
    <t>1.25.</t>
  </si>
  <si>
    <t>ультравысокочастотная терапия</t>
  </si>
  <si>
    <t>1.27.</t>
  </si>
  <si>
    <t>сантиметроволновая терапия</t>
  </si>
  <si>
    <t>1.28.</t>
  </si>
  <si>
    <t>микроволновая терапия полостная</t>
  </si>
  <si>
    <t>1.30.</t>
  </si>
  <si>
    <t>магнитотерапия местная</t>
  </si>
  <si>
    <t>1.31.</t>
  </si>
  <si>
    <t>магнитотерапия полостная</t>
  </si>
  <si>
    <t>2.</t>
  </si>
  <si>
    <t xml:space="preserve">Светолечение: </t>
  </si>
  <si>
    <t>2.6.</t>
  </si>
  <si>
    <t>видимое, инфракрасное облучение общее, местное</t>
  </si>
  <si>
    <t>2.7.</t>
  </si>
  <si>
    <t>лазеротерапия, магнитолазеротерапия чрескожная</t>
  </si>
  <si>
    <t>2.10.</t>
  </si>
  <si>
    <t>надвенное лазерное облучение, магнитолазерное облучение</t>
  </si>
  <si>
    <t xml:space="preserve">Воздействие факторами механической природы: </t>
  </si>
  <si>
    <t>ультразвуковая терапия</t>
  </si>
  <si>
    <t>ультрафонофорез</t>
  </si>
  <si>
    <t>4.</t>
  </si>
  <si>
    <t>ЛАБОРАТОРНАЯ ДИАГНОСТИКА:</t>
  </si>
  <si>
    <t>Общий анализ крови (со взятием крови из пальца):</t>
  </si>
  <si>
    <t>Отдельные операции:</t>
  </si>
  <si>
    <t>каждое последующее</t>
  </si>
  <si>
    <t>1.3.</t>
  </si>
  <si>
    <t>1.3.2.</t>
  </si>
  <si>
    <t>3.7.</t>
  </si>
  <si>
    <t>3.9.</t>
  </si>
  <si>
    <t>3.26.</t>
  </si>
  <si>
    <t>Общий анализ крови (с забором крови из вены):</t>
  </si>
  <si>
    <t>1.4.</t>
  </si>
  <si>
    <t>Общий анализ мочи:</t>
  </si>
  <si>
    <t>2.1.</t>
  </si>
  <si>
    <t>2.1.9.</t>
  </si>
  <si>
    <t>2.1.10.</t>
  </si>
  <si>
    <t xml:space="preserve">ИТОГО стоимость ОБЩЕГО АНАЛИЗА МОЧИ </t>
  </si>
  <si>
    <t xml:space="preserve">Общий анализ мочи методом Нечипоренко: </t>
  </si>
  <si>
    <t>2.1.11.</t>
  </si>
  <si>
    <t xml:space="preserve">Общий анализ мочи по методу Зимницкого: </t>
  </si>
  <si>
    <t>Анализ мазка:</t>
  </si>
  <si>
    <t>2.10.1.</t>
  </si>
  <si>
    <t>ИТОГО стоимость АНАЛИЗА МАЗКА</t>
  </si>
  <si>
    <t>1.5.</t>
  </si>
  <si>
    <t>7.</t>
  </si>
  <si>
    <t>ИТОГО стоимость ГРУППЫ КРОВИ И РЕЗУС-ФАКТОРА (с забором крови из вены)</t>
  </si>
  <si>
    <t>ИТОГО стоимость ГРУППЫ КРОВИ И РЕЗУС-ФАКТОРА (без забора крови из вены)</t>
  </si>
  <si>
    <t>Биохимический анализ крови (с забором крови из вены):</t>
  </si>
  <si>
    <t>5.</t>
  </si>
  <si>
    <t>Биохимические исследования:</t>
  </si>
  <si>
    <t>мочевина</t>
  </si>
  <si>
    <t>креатинин</t>
  </si>
  <si>
    <t>глюкоза</t>
  </si>
  <si>
    <t>билирубин общий</t>
  </si>
  <si>
    <t>билирубин прямой</t>
  </si>
  <si>
    <t>щелочная фосфотаза</t>
  </si>
  <si>
    <t>калий</t>
  </si>
  <si>
    <t>хлорид-ионы</t>
  </si>
  <si>
    <t>кальций</t>
  </si>
  <si>
    <t>железо</t>
  </si>
  <si>
    <t>ферритин</t>
  </si>
  <si>
    <t>ИТОГО стоимость биохимического анализа (с забором крови из вены)</t>
  </si>
  <si>
    <t>Определение гормонов (с забором крови из вены):</t>
  </si>
  <si>
    <t>половые гормоны:</t>
  </si>
  <si>
    <t>ФСГ-фоликулостимулирующий</t>
  </si>
  <si>
    <t>ЛГ-лютеинизирующий</t>
  </si>
  <si>
    <t>пролактин</t>
  </si>
  <si>
    <t>прогестерон</t>
  </si>
  <si>
    <t>эстрадиол</t>
  </si>
  <si>
    <t>тестостерон</t>
  </si>
  <si>
    <t>кортизол</t>
  </si>
  <si>
    <t>тиреотропный гормон ТТГ (TSH)</t>
  </si>
  <si>
    <t>ГСПГ (сексгормоносвязывающий глобулин)</t>
  </si>
  <si>
    <t>ДГЕА-С (дегидроэпиандростерон сульфата)</t>
  </si>
  <si>
    <t>ИТОГО половые гормоны  (с забором крови из вены)</t>
  </si>
  <si>
    <t>ИТОГО половые гормоны  (без забора крови из вены)</t>
  </si>
  <si>
    <t>ИТОГО показатели половых гормонов</t>
  </si>
  <si>
    <t>гормоны щитовидной железы:</t>
  </si>
  <si>
    <t>Т4 свободный</t>
  </si>
  <si>
    <t>антитела к тиреоидной пероксидазе Анти-ТПО</t>
  </si>
  <si>
    <t>ИТОГО гормоны щитовидной железы (с забором крови из вены)</t>
  </si>
  <si>
    <t>ИТОГО гормоны щитовидной железы (без забора крови из вены)</t>
  </si>
  <si>
    <t>ИТОГО показатели гормонов щитовидной железы</t>
  </si>
  <si>
    <t>маркеры беременности:</t>
  </si>
  <si>
    <t>бетта-ХЧГ</t>
  </si>
  <si>
    <t>ХЧГ-STAT</t>
  </si>
  <si>
    <t>альфа-фетопротеин АФП</t>
  </si>
  <si>
    <t>маркеры остепороза:</t>
  </si>
  <si>
    <t>P1NP (аминотермальный пропептид проколлагена 1-го типа)</t>
  </si>
  <si>
    <t>остекальцин</t>
  </si>
  <si>
    <t>Кросс-лапс</t>
  </si>
  <si>
    <t>паратгормон (РТН)</t>
  </si>
  <si>
    <t>общий витамин D</t>
  </si>
  <si>
    <t xml:space="preserve">Исследование состояния гемостаза (КОАГУЛОГРАММА): </t>
  </si>
  <si>
    <t>Отдельные виды исследований и работ</t>
  </si>
  <si>
    <t>маркеры вирусных инфекций</t>
  </si>
  <si>
    <t xml:space="preserve">гепатит В( HBsAg) </t>
  </si>
  <si>
    <t>Toxo IgG</t>
  </si>
  <si>
    <t>Toxo IgM</t>
  </si>
  <si>
    <t>CMV IgG</t>
  </si>
  <si>
    <t>CMV IgМ</t>
  </si>
  <si>
    <t>HSV-1 IgG</t>
  </si>
  <si>
    <t>HSV-2 IgG</t>
  </si>
  <si>
    <t>Rubella IgG</t>
  </si>
  <si>
    <t>Rubella IgМ</t>
  </si>
  <si>
    <t>Комплексная диагностика инфекций, передающихся половым путем (ИППП)</t>
  </si>
  <si>
    <t>Бакпосев отделяемого мочеполовых органов</t>
  </si>
  <si>
    <t>Бакпосев мочи</t>
  </si>
  <si>
    <t>8.17.23.3.</t>
  </si>
  <si>
    <t>ГИНЕКОЛОГИЯ:</t>
  </si>
  <si>
    <t>Гинекологические манипуляции и процедуры</t>
  </si>
  <si>
    <t>2.3.</t>
  </si>
  <si>
    <t>Кольпоскопия простая</t>
  </si>
  <si>
    <t>2.4.</t>
  </si>
  <si>
    <t>Кольпоскопия расширенная с цитологией, биопсией шейки матки и соскобом из цервикального канала</t>
  </si>
  <si>
    <t>2.5.</t>
  </si>
  <si>
    <t xml:space="preserve">Кольпоскопия расширенная с цитологией и биопсией шейки матки </t>
  </si>
  <si>
    <t>Кольпоскопия расширенная с цитологией</t>
  </si>
  <si>
    <t>2.15.</t>
  </si>
  <si>
    <t>Расширенная видеокольпоскопия с биопсией и выскабливанием цервикального канала (без распечатки снимка)</t>
  </si>
  <si>
    <t>2.16.</t>
  </si>
  <si>
    <t>Видеокольпоскопия (без распечатки снимка)</t>
  </si>
  <si>
    <t>3</t>
  </si>
  <si>
    <t>Гинекологические операции</t>
  </si>
  <si>
    <t>3.6.</t>
  </si>
  <si>
    <t>Введение внутриматочного средства контрацепции</t>
  </si>
  <si>
    <t>Удаление внутриматочного средства контрацепции</t>
  </si>
  <si>
    <t>3.15.</t>
  </si>
  <si>
    <t>Гистероскопия диагностическая</t>
  </si>
  <si>
    <t>3.16.</t>
  </si>
  <si>
    <t>Гистероскопия с биопсией эндометрия</t>
  </si>
  <si>
    <t>3.17.</t>
  </si>
  <si>
    <t>Гистероскопия с раздельным диагностическим выскабливанием</t>
  </si>
  <si>
    <t>3.19.</t>
  </si>
  <si>
    <t>Медицинский аборт с обследованием и обезболиванием</t>
  </si>
  <si>
    <t>3.29.</t>
  </si>
  <si>
    <t>Гистерорезектоскопия</t>
  </si>
  <si>
    <t>3.30.</t>
  </si>
  <si>
    <t>Медикаментозный аборт (с задержкой менструации до 49 дней)</t>
  </si>
  <si>
    <t>Лапароскопические операции</t>
  </si>
  <si>
    <t>4.1.</t>
  </si>
  <si>
    <t>Диагностическая лапароскопия</t>
  </si>
  <si>
    <t>4.2.</t>
  </si>
  <si>
    <t>Прижигание и пересечение маточных труб (стерилизация)</t>
  </si>
  <si>
    <t>КОНСУЛЬТАЦИИ ВРАЧЕЙ-СПЕЦИАЛИСТОВ, В ТОМ ЧИСЛЕ СОТРУДНИКОВ КАФЕДР:</t>
  </si>
  <si>
    <t>Консультация врачей-специалистов, в том числе  сотрудников кафедр, имеющих категории, ученую степень, научное звание:</t>
  </si>
  <si>
    <t>Врача-специалиста второй квалификационной категории:</t>
  </si>
  <si>
    <t>хирургического профиля</t>
  </si>
  <si>
    <t>Врача-специалиста первой квалификационной категории:</t>
  </si>
  <si>
    <t>1.2.2.</t>
  </si>
  <si>
    <t>Врача-специалиста высшей квалификационной категории:</t>
  </si>
  <si>
    <t>1.6.</t>
  </si>
  <si>
    <t>Доцента, кандидата медицинских наук:</t>
  </si>
  <si>
    <t>1.6.2.</t>
  </si>
  <si>
    <t>1.1.8.</t>
  </si>
  <si>
    <t>Рентгенологические исследования на цифровом рентгеновском маммографическом аппарате "Маммоскан":</t>
  </si>
  <si>
    <t>1.1.8.1</t>
  </si>
  <si>
    <t>Рентгенография одной молочной железы  в одной проекции</t>
  </si>
  <si>
    <t>1.1.8.2</t>
  </si>
  <si>
    <t>Рентгенография одной молочной железы  в двух проекциях</t>
  </si>
  <si>
    <t>1.1.8.3</t>
  </si>
  <si>
    <t>Рентгенография двух молочных желез  в двух проекциях</t>
  </si>
  <si>
    <t>1.1.8.4</t>
  </si>
  <si>
    <t xml:space="preserve">Рентгенография мягких тканей подмышечной области </t>
  </si>
  <si>
    <t>5.1.</t>
  </si>
  <si>
    <t>Организация ухода за пациентом в гинекологическом отделении при отсутствии медицинских показаний</t>
  </si>
  <si>
    <t>Врача-специалиста, кандидата медицинских наук:</t>
  </si>
  <si>
    <t>1.4.2.</t>
  </si>
  <si>
    <t>Гинекологическое отделении №1, палата № 503</t>
  </si>
  <si>
    <t>Гинекологическое отделении №2, палата №204</t>
  </si>
  <si>
    <t>Гинекологическое отделении №3, палата №10</t>
  </si>
  <si>
    <t>ИТОГО ПРЕБЫВАНИЕ В ПАЛАТЕ № 503</t>
  </si>
  <si>
    <t>ИТОГО ПРЕБЫВАНИЕ В ПАЛАТЕ № 204</t>
  </si>
  <si>
    <t>ИТОГО ПРЕБЫВАНИЕ В ПАЛАТЕ № 10</t>
  </si>
  <si>
    <t>Гинекологическое отделении № 2, палата № 202, 302</t>
  </si>
  <si>
    <t>Гинекологическое отделении № 3, палата № 5</t>
  </si>
  <si>
    <t>ИТОГО ПРЕБЫВАНИЕ В ПАЛАТЕ № 5</t>
  </si>
  <si>
    <t>ИТОГО ПРЕБЫВАНИЕ В ПАЛАТЕ № 202, ПАЛАТЕ № 302</t>
  </si>
  <si>
    <t>ИТОГО ПРЕБЫВАНИЕ В ПАЛАТЕ № 402, ПАЛАТЕ № 502</t>
  </si>
  <si>
    <t>Гинекологическое отделении № 3, палата № 5А</t>
  </si>
  <si>
    <t>ИТОГО ПРЕБЫВАНИЕ В ПАЛАТЕ № 5А</t>
  </si>
  <si>
    <t>Гинекологическое отделении № 1, палата № 402, палата № 502</t>
  </si>
  <si>
    <r>
      <t xml:space="preserve">Цифровая трехмерная реконструкция плода </t>
    </r>
    <r>
      <rPr>
        <sz val="14"/>
        <rFont val="Times New Roman"/>
        <family val="1"/>
        <charset val="204"/>
      </rPr>
      <t>на цветных цифровых ультразвуковых аппаратах с наличием сложного программного обеспечения (количество цифровых каналов более 512)</t>
    </r>
  </si>
  <si>
    <r>
      <t xml:space="preserve">Цифровая трехмерная реконструкция других органов и тканей </t>
    </r>
    <r>
      <rPr>
        <sz val="14"/>
        <rFont val="Times New Roman"/>
        <family val="1"/>
        <charset val="204"/>
      </rPr>
      <t>на цветных цифровых ультразвуковых аппаратах с наличием сложного программного обеспечения (количество цифровых каналов более 512)</t>
    </r>
  </si>
  <si>
    <r>
      <t xml:space="preserve">СЕРВИСНЫЕ УСЛУГИ НА ПРЕБЫВАНИЕ В ОДНОМЕСТНОЙ ПАЛАТЕ ПОВЫШЕННОЙ КОМФОРТНОСТИ </t>
    </r>
    <r>
      <rPr>
        <sz val="14"/>
        <rFont val="Times New Roman"/>
        <family val="1"/>
        <charset val="204"/>
      </rPr>
      <t>*</t>
    </r>
    <r>
      <rPr>
        <b/>
        <sz val="14"/>
        <rFont val="Times New Roman"/>
        <family val="1"/>
        <charset val="204"/>
      </rPr>
      <t>:</t>
    </r>
  </si>
  <si>
    <r>
      <rPr>
        <sz val="14"/>
        <rFont val="Times New Roman"/>
        <family val="1"/>
        <charset val="204"/>
      </rPr>
      <t>*</t>
    </r>
    <r>
      <rPr>
        <b/>
        <sz val="14"/>
        <rFont val="Times New Roman"/>
        <family val="1"/>
        <charset val="204"/>
      </rPr>
      <t xml:space="preserve">  </t>
    </r>
    <r>
      <rPr>
        <b/>
        <i/>
        <sz val="14"/>
        <rFont val="Times New Roman"/>
        <family val="1"/>
        <charset val="204"/>
      </rPr>
      <t>палаты повышенной комфортности наряду с сервисными услугами предполагают организацию ухода за пациентом (см. "ГИНЕКОЛОГИЯ", п.5 "Уход")</t>
    </r>
  </si>
  <si>
    <r>
      <t xml:space="preserve">Сервисные услуги на пребывание в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№1, палата № 402, 502</t>
    </r>
  </si>
  <si>
    <r>
      <t xml:space="preserve">Сервисные услуги на пребывание в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№2, палата № 202, 302</t>
    </r>
  </si>
  <si>
    <r>
      <t xml:space="preserve">Сервисные услуги на пребывание в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№3, палата № 5</t>
    </r>
  </si>
  <si>
    <r>
      <t xml:space="preserve">Сервисные услуги на пребывание в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№3, палата № 5А</t>
    </r>
  </si>
  <si>
    <t>СЕРВИСНЫЕ УСЛУГИ НА ПРЕБЫВАНИЕ В ДВУХМЕСТНОЙ ПАЛАТЕ ПОВЫШЕННОЙ КОМФОРТНОСТИ * :</t>
  </si>
  <si>
    <r>
      <rPr>
        <b/>
        <sz val="14"/>
        <rFont val="Times New Roman"/>
        <family val="1"/>
        <charset val="204"/>
      </rPr>
      <t>Культуральный метод по выявлению 7 бактерий мочевого тракта</t>
    </r>
    <r>
      <rPr>
        <sz val="14"/>
        <rFont val="Times New Roman"/>
        <family val="1"/>
        <charset val="204"/>
      </rPr>
      <t xml:space="preserve"> (Proteus spp., Providencia spp., Pseudomonas spp., Kes группа (klebsiella, Enterobacter, Serratia), Enterococcus faecalis, Staphylococcus aureus,  Candida spp. ) и определению чувствительности  к 14 антибиотикам (единичное)</t>
    </r>
  </si>
  <si>
    <t xml:space="preserve">Ведущий экономист </t>
  </si>
  <si>
    <t>маркеры воспаления:</t>
  </si>
  <si>
    <r>
      <t xml:space="preserve">Лекарственные средства, изделия медицинского назначения и другие материалы, приобретенные за счет собственных средств, дополнительно оплачиваемые заказчиками.     </t>
    </r>
    <r>
      <rPr>
        <b/>
        <i/>
        <sz val="16"/>
        <rFont val="Times New Roman"/>
        <family val="1"/>
        <charset val="204"/>
      </rPr>
      <t>Наличие и стоимость предварительно рекомендуется уточнять.</t>
    </r>
  </si>
  <si>
    <t xml:space="preserve">натрий </t>
  </si>
  <si>
    <t xml:space="preserve">АЛТ </t>
  </si>
  <si>
    <t>АСТ</t>
  </si>
  <si>
    <t>альфа амилаза</t>
  </si>
  <si>
    <t xml:space="preserve">альбумин </t>
  </si>
  <si>
    <t xml:space="preserve">триглицериды </t>
  </si>
  <si>
    <t xml:space="preserve">холестерин </t>
  </si>
  <si>
    <t>общий белок (общий протеин)</t>
  </si>
  <si>
    <t xml:space="preserve">С-реактивный белок (латекс) </t>
  </si>
  <si>
    <t xml:space="preserve">ревматоидный фактор (латекс) </t>
  </si>
  <si>
    <t>холестерин ЛПВП (HDL-холестерин)</t>
  </si>
  <si>
    <t>холестерин ЛПНП (LDL-холестерин)</t>
  </si>
  <si>
    <t xml:space="preserve">лактатдегидрогеназа ЛДГ </t>
  </si>
  <si>
    <t xml:space="preserve">неорганический фосфор </t>
  </si>
  <si>
    <t xml:space="preserve">антистрептолизин О (АСЛ О) </t>
  </si>
  <si>
    <t>Тариф, руб.коп.</t>
  </si>
  <si>
    <t>Стоимость материалов и медикаментов, руб.коп.</t>
  </si>
  <si>
    <t>Пластические эстетические операции</t>
  </si>
  <si>
    <t>Пластика половых губ</t>
  </si>
  <si>
    <t>Восстановление девственной плевы (Гименопластика)</t>
  </si>
  <si>
    <t>Пластика промежности, леваторопластика, (кольпопиренеолеваторопластика)</t>
  </si>
  <si>
    <t>5.2.</t>
  </si>
  <si>
    <t>5.3.</t>
  </si>
  <si>
    <t>ФУНКЦИОНАЛЬНАЯ ДИАГНОСТИКА</t>
  </si>
  <si>
    <t>Электрокардиограмма в 12 отведениях без функциональных проб</t>
  </si>
  <si>
    <t xml:space="preserve">забор крови </t>
  </si>
  <si>
    <t>с забором крови</t>
  </si>
  <si>
    <t>Кольпоцитология</t>
  </si>
  <si>
    <t>2.2.</t>
  </si>
  <si>
    <t>Забор мазка на исследование</t>
  </si>
  <si>
    <t>2.8.</t>
  </si>
  <si>
    <t>Лечебная процедура ( 1 ванночка)</t>
  </si>
  <si>
    <t>Лечебная процедура (введение лечебных тампонов)</t>
  </si>
  <si>
    <t>2.9.</t>
  </si>
  <si>
    <t>Лечебная процедура (орошение влагалища)</t>
  </si>
  <si>
    <t>2.17.</t>
  </si>
  <si>
    <t>2.18.</t>
  </si>
  <si>
    <t>Вульвоскопия и вагиноскопия с биопсией</t>
  </si>
  <si>
    <t>Вульвоскопия и вагиноскопия</t>
  </si>
  <si>
    <t>Диатермоэлектрокоагуляция</t>
  </si>
  <si>
    <t>Электроконизация шейки матки</t>
  </si>
  <si>
    <t>Раздельное диагностическое выскабливание и пункция брюшной полости через задний свод</t>
  </si>
  <si>
    <t>3.10.</t>
  </si>
  <si>
    <t>Аспирационная биопсия из полости матки</t>
  </si>
  <si>
    <t>3.11.</t>
  </si>
  <si>
    <t>Биопсия шейки матки (конхотомом)</t>
  </si>
  <si>
    <t>3.12.</t>
  </si>
  <si>
    <t>Биопсия шейки матки (ножевая)</t>
  </si>
  <si>
    <t>3.13.</t>
  </si>
  <si>
    <t>Биопсия шейки матки и раздельное диагностическое выскабливание</t>
  </si>
  <si>
    <t>3.14.</t>
  </si>
  <si>
    <t>Полипэктомия и раздельное диагностическое выскабливание</t>
  </si>
  <si>
    <t>Удаление внутриматочных средств и раздельное диагностическое выскабливание</t>
  </si>
  <si>
    <t>3.18.</t>
  </si>
  <si>
    <t>3.20.</t>
  </si>
  <si>
    <t>Высокая ампутация шейки матки; операция Штурмдорфа</t>
  </si>
  <si>
    <t>3.21.</t>
  </si>
  <si>
    <t>Надвлагалищная ампутация матки с/без придатков</t>
  </si>
  <si>
    <t>3.22.</t>
  </si>
  <si>
    <t>Экстирпация матки с/без придатков</t>
  </si>
  <si>
    <t>3.23.</t>
  </si>
  <si>
    <t>Пластические операции на влагалище (передняя кольпоррафия, кольпоперинеолеваторопластика)</t>
  </si>
  <si>
    <t>3.24.</t>
  </si>
  <si>
    <t>Влагалищная экстирпация матки, кольпоперинеолеваторопластика</t>
  </si>
  <si>
    <t>3.25.</t>
  </si>
  <si>
    <t>Внематочная беременность</t>
  </si>
  <si>
    <t>Аднексэктомия (тубовариальное образование)</t>
  </si>
  <si>
    <t>3.27.</t>
  </si>
  <si>
    <t>Консервативная миомэктомия</t>
  </si>
  <si>
    <t>3.28.</t>
  </si>
  <si>
    <t>Цистэктомия (в т.ч. оварэктомия)</t>
  </si>
  <si>
    <t>3.31.</t>
  </si>
  <si>
    <t>Пластика влагалищной части шейки матки (операция Emmet)</t>
  </si>
  <si>
    <t>3.32.</t>
  </si>
  <si>
    <t>Манчестерская операция: ампутация шейки матки, передняя кольпоррафия, задняя кольпоперинеоррафия с леваторопластикой</t>
  </si>
  <si>
    <t>3.33.</t>
  </si>
  <si>
    <t>3.34.</t>
  </si>
  <si>
    <t>Лапароцентез</t>
  </si>
  <si>
    <t>3.35.</t>
  </si>
  <si>
    <t>Наложение кругового подслизистого шва на шейку матки при истмикоцервикальной недостаточности</t>
  </si>
  <si>
    <t>3.36.</t>
  </si>
  <si>
    <t>Реконструктивная пластическая операция на мочеполовых органах: лапаротомия, транзиторная ишемия матки, миомэктомия, реконструктивно-пластическая операция на матке метропластика</t>
  </si>
  <si>
    <t>3.37.</t>
  </si>
  <si>
    <t>Реконструктивная пластическая операция на мочеполовых органах: лапаротомия, транзиторная ишемия матки, резекция рубца на матке, реконструктивно-пластическая операция на матке метропластика</t>
  </si>
  <si>
    <t>Высокотехнологичная операция (ВТО). Реконструктивно-пластическая операция при пролапсе тазовых органов. Иссечение и ушивание энтероцеле. Передняя и задняя кольпоррафия, пластика тазового дна с использованием аллотрансплантанта (Gynemеsh). Перинеолеваторопластика</t>
  </si>
  <si>
    <t>3.42.</t>
  </si>
  <si>
    <t>Лапаротомия. Рассечение спаек вокруг матки и ее придатков в связи с воспалительным процессом или после чревосечений</t>
  </si>
  <si>
    <t>3.42.1.</t>
  </si>
  <si>
    <t>При спайках 1-2 степени</t>
  </si>
  <si>
    <t>3.42.2.</t>
  </si>
  <si>
    <t>При спайках 3-4 степени</t>
  </si>
  <si>
    <t>3.43.</t>
  </si>
  <si>
    <t>3.44.</t>
  </si>
  <si>
    <t>Иссечение узлового эндометриоза</t>
  </si>
  <si>
    <t>Высокотехнологичная реконструктивно-пластическая операция на мочеполовых органах при их опущении и выпадении, сопро-вождающиеся нарушением функции тазовых органов. Слинго-вая операция установка сетчатого импланта TVT-obturator.</t>
  </si>
  <si>
    <t>4.3.</t>
  </si>
  <si>
    <t>Органосохраняющие операции на маточных трубах (адгезиолизис, фимбриопластика, сальпинготомия при внематочной беременности и пр.)</t>
  </si>
  <si>
    <t>4.3.1.</t>
  </si>
  <si>
    <t>Односторонняя пластика труб</t>
  </si>
  <si>
    <t>4.3.2.</t>
  </si>
  <si>
    <t>Двухсторонняя пластика труб</t>
  </si>
  <si>
    <t>4.4.</t>
  </si>
  <si>
    <t>Лапароскопическая сальпингэктомия (при воспалительных процессах, трубной беременности и пр.)</t>
  </si>
  <si>
    <t>4.4.1.</t>
  </si>
  <si>
    <t>односторонняя</t>
  </si>
  <si>
    <t>4.4.2.</t>
  </si>
  <si>
    <t xml:space="preserve">двусторонняя </t>
  </si>
  <si>
    <t>4.5.</t>
  </si>
  <si>
    <t>Лапароскопическое ушивание перфорационного отверстия матки (при перфорации матки во время внутриматочных манипуляций)</t>
  </si>
  <si>
    <t>4.6.</t>
  </si>
  <si>
    <t>Лапароскопия. Резекция яичников (при СПКЯ, при кистах и пр.), коагуляция яичника, ушивание яичника при разрыве яичника или кисты желтого тела яичника</t>
  </si>
  <si>
    <t>4.6.1.</t>
  </si>
  <si>
    <t>Одного яичника</t>
  </si>
  <si>
    <t>4.6.2.</t>
  </si>
  <si>
    <t>Двух яичников</t>
  </si>
  <si>
    <t>4.7.</t>
  </si>
  <si>
    <t>Лапароскопия. Удаление кисты яичника (цистэктомия)</t>
  </si>
  <si>
    <t>4.7.1.</t>
  </si>
  <si>
    <t>Односторонняя</t>
  </si>
  <si>
    <t>4.7.2.</t>
  </si>
  <si>
    <t>Двухсторонняя</t>
  </si>
  <si>
    <t>4.8.</t>
  </si>
  <si>
    <t>Лапароскопия. Полное удаление яичника (овариоэктомия)</t>
  </si>
  <si>
    <t>4.8.1.</t>
  </si>
  <si>
    <t>4.8.2.</t>
  </si>
  <si>
    <t>4.9.</t>
  </si>
  <si>
    <t xml:space="preserve">Органосохраняющие операции на матке (миомэктомия, удаление узла эндометрия матки и пр.). </t>
  </si>
  <si>
    <t>4.9.1.</t>
  </si>
  <si>
    <t>Узлы на ножке</t>
  </si>
  <si>
    <t>4.9.1.1.</t>
  </si>
  <si>
    <t>Без марцелляции</t>
  </si>
  <si>
    <t>4.9.1.2.</t>
  </si>
  <si>
    <t>С марцелляцией</t>
  </si>
  <si>
    <t>4.9.2.</t>
  </si>
  <si>
    <t>При узлах на широком основании или инстеротициально субсерозных узлах</t>
  </si>
  <si>
    <t>4.9.2.1.</t>
  </si>
  <si>
    <t>4.9.2.2.</t>
  </si>
  <si>
    <t>4.9.3.</t>
  </si>
  <si>
    <t>При интрамуральных, интралегалеторных, перешеечных узлах</t>
  </si>
  <si>
    <t>4.9.3.1.</t>
  </si>
  <si>
    <t>4.9.3.2.</t>
  </si>
  <si>
    <t>4.10.</t>
  </si>
  <si>
    <t>Лапароскопия. Резекция эндометриоза (ретроцервикального и пр.)</t>
  </si>
  <si>
    <t>4.10.1.</t>
  </si>
  <si>
    <t>При не вовлечении в процесс кишечника (1-2ст.)</t>
  </si>
  <si>
    <t>4.10.2.</t>
  </si>
  <si>
    <t>При  вовлечении в процесс кишечника (3-4ст.)</t>
  </si>
  <si>
    <t>4.11.</t>
  </si>
  <si>
    <t>Лапароскопия при гнойных заболеваниях придатков матки</t>
  </si>
  <si>
    <t>4.11.1.</t>
  </si>
  <si>
    <t>Разъединение спаек 1-2 степени</t>
  </si>
  <si>
    <t>4.11.2.</t>
  </si>
  <si>
    <t>Разъединение спаек 2-3 степени</t>
  </si>
  <si>
    <t>4.12.</t>
  </si>
  <si>
    <t>Удаление трубы или яичника, дренирование брюшной полости</t>
  </si>
  <si>
    <t>4.12.1.</t>
  </si>
  <si>
    <t>Одностороннее</t>
  </si>
  <si>
    <t>4.12.2.</t>
  </si>
  <si>
    <t>Двухстороннее</t>
  </si>
  <si>
    <t>4.13.</t>
  </si>
  <si>
    <t>Лапароскопическая субтотальная гистэрэктомия</t>
  </si>
  <si>
    <t>4.14.</t>
  </si>
  <si>
    <t>Лапароскопическая тотальная гистэрэктомия</t>
  </si>
  <si>
    <t>4.14.1.</t>
  </si>
  <si>
    <t>4.14.2.</t>
  </si>
  <si>
    <t>4.15.</t>
  </si>
  <si>
    <t xml:space="preserve">Лапароскопическое рассечение спаек после предшествовавших чревосечений  </t>
  </si>
  <si>
    <t>4.15.1.</t>
  </si>
  <si>
    <t>При умеренных спаечных процессах 1-2 степени</t>
  </si>
  <si>
    <t>4.15.2.</t>
  </si>
  <si>
    <t>При выраженном спаечном процессе 3-4 степени</t>
  </si>
  <si>
    <t>4.16.</t>
  </si>
  <si>
    <t>Лапароскопия. Рассечение спаек вокруг матки и ее придатков в связи с воспалительным процессом или после чревосечений</t>
  </si>
  <si>
    <t>4.16.1.</t>
  </si>
  <si>
    <t>4.16.2.</t>
  </si>
  <si>
    <t>4.18.</t>
  </si>
  <si>
    <t>Аднексэктомия (удаление яичника и маточной трубы)</t>
  </si>
  <si>
    <t>4.18.1.</t>
  </si>
  <si>
    <t>4.18.2.</t>
  </si>
  <si>
    <t>4.19.</t>
  </si>
  <si>
    <t>Сакровагинопексия с использованием синтетического сетчатого аллотрансплантанта</t>
  </si>
  <si>
    <t>Стоимость услуги с материалами     руб. коп.</t>
  </si>
  <si>
    <t xml:space="preserve"> ИНОСТРАННЫМ ГРАЖДАНАМ - НЕРЕЗИДЕНТАМ РЕСПУБЛИКИ БЕЛАРУСЬ </t>
  </si>
  <si>
    <t>терапевтического профиля</t>
  </si>
  <si>
    <t>ПРЕБЫВАНИЕ (при лечении в условиях стационара):</t>
  </si>
  <si>
    <t>Пребывание в отделении анестезиологии и реанимации</t>
  </si>
  <si>
    <t>Пребывание в одноместной палате гинекологического отделения</t>
  </si>
  <si>
    <t>Пребывание в двухместной палате гинекологического отделения</t>
  </si>
  <si>
    <t>Пребывание в палате гинекологического отделения</t>
  </si>
  <si>
    <t>ОРГАНИЗАЦИЯ УХОДА</t>
  </si>
  <si>
    <t>Главный бухгалтер</t>
  </si>
  <si>
    <t>без забора крови</t>
  </si>
  <si>
    <t xml:space="preserve"> забор крови</t>
  </si>
  <si>
    <t>1.2.1.</t>
  </si>
  <si>
    <t>микрореакция преципитации (далее - МРП) с кардиолипиновым антигеном:</t>
  </si>
  <si>
    <t>тариф</t>
  </si>
  <si>
    <t>матер</t>
  </si>
  <si>
    <t>Рентгенологические исследования  на цифровом рентгеновском аппарате КОСМОС</t>
  </si>
  <si>
    <t>Рентгенография (обзорная) грудной полости на цифровом рентгеновском аппарате КОСМОС</t>
  </si>
  <si>
    <t>Рентгенологические исследования органов брюшной полости (органов пищеварения) на цифровом рентгеновском аппарате КОСМОС:</t>
  </si>
  <si>
    <t>рентгенография (обзорная) брюшной полости на цифровом рентгеновском аппарате КОСМОС</t>
  </si>
  <si>
    <t>Пассаж бария по желудку и кишечнику на цифровом рентгеновском аппарате КОСМОС</t>
  </si>
  <si>
    <t>Рентгенологические исследования костно-суставной системы:</t>
  </si>
  <si>
    <t>Рентгенография отдела позвоночника  (любого) на цифровом рентгеновском аппарате КОСМОС:</t>
  </si>
  <si>
    <t xml:space="preserve">в одной проекции </t>
  </si>
  <si>
    <t xml:space="preserve">в двух проекциях </t>
  </si>
  <si>
    <t>Рентгенография периферических отделов скелета на цифровом рентгеновском аппарате КОСМОС</t>
  </si>
  <si>
    <t xml:space="preserve">Рентгенография черепа на цифровом рентгеновском аппарате КОСМОС: </t>
  </si>
  <si>
    <t>Рентгенография придаточных пазух носа на цифровом рентгеновском аппарате КОСМОС</t>
  </si>
  <si>
    <t>Рентгенография костей таза на цифровом рентгеновском аппарате КОСМОС</t>
  </si>
  <si>
    <t>1.1.4.1.</t>
  </si>
  <si>
    <t>Обзорная урография органов мочевой системы на цифровом рентгеновском аппарате КОСМОС</t>
  </si>
  <si>
    <t>Экскреторная  урография (с применением контрастного вещества)   на цифровом рентгеновском аппарате КОСМОС</t>
  </si>
  <si>
    <t>1.1</t>
  </si>
  <si>
    <t>Прием и регистрация проб</t>
  </si>
  <si>
    <t>взятие крови</t>
  </si>
  <si>
    <t>из пальца для всего спектра гематоло гических исследований в понятии "общий анализ крови"</t>
  </si>
  <si>
    <t xml:space="preserve">каждое последующее </t>
  </si>
  <si>
    <t>пробирка с ЭДТА К2 0.5мл</t>
  </si>
  <si>
    <t>Гематологические исследования:</t>
  </si>
  <si>
    <t>исследования крови:</t>
  </si>
  <si>
    <t>3.1.12.</t>
  </si>
  <si>
    <t>определение СОЭ:</t>
  </si>
  <si>
    <t>3.1.12.1.</t>
  </si>
  <si>
    <t>неавтоматизированным методом</t>
  </si>
  <si>
    <t xml:space="preserve"> каждое последующее</t>
  </si>
  <si>
    <t>3.1.2.</t>
  </si>
  <si>
    <t>микроскопический (морфологический) анализ клеток в препарате периферической крови с описанием форменных элементов (визуальное микроскопическое исследование):</t>
  </si>
  <si>
    <t>3.1.2.1.</t>
  </si>
  <si>
    <t>без патологии</t>
  </si>
  <si>
    <t>3.1.11.</t>
  </si>
  <si>
    <t>исследование пробы крови с использованием гематологических анализаторов:</t>
  </si>
  <si>
    <t>3.1.11.3.</t>
  </si>
  <si>
    <t>автоматических с дифференцировкой лейкоцитарной формулы:</t>
  </si>
  <si>
    <t>3.1.11.3.1.</t>
  </si>
  <si>
    <t>с ручной подачей образцов</t>
  </si>
  <si>
    <t xml:space="preserve">ИТОГО </t>
  </si>
  <si>
    <t>1.4.3.</t>
  </si>
  <si>
    <t>из вены</t>
  </si>
  <si>
    <t>пробирка вакуумная с ЭДТА К2</t>
  </si>
  <si>
    <t>КОНТЕЙНЕР в стоимость услуги не входит и оплачивается дополнительно</t>
  </si>
  <si>
    <t>Общеклинические исследования:</t>
  </si>
  <si>
    <t xml:space="preserve">исследование мочи  мануальными методами: </t>
  </si>
  <si>
    <t>2.1.14.</t>
  </si>
  <si>
    <t>проведение исследований мочи с помощью анализаторов:</t>
  </si>
  <si>
    <t>2.1.14.1.</t>
  </si>
  <si>
    <t xml:space="preserve">исследование комплекса параметров общего анализа мочи посредством полуавтомати ческих анализаторов на основе методов сухой химии  </t>
  </si>
  <si>
    <t>микроскопическое исследование осадка:</t>
  </si>
  <si>
    <t>2.1.9.1.</t>
  </si>
  <si>
    <t>в норме</t>
  </si>
  <si>
    <t>2.1.9.2.</t>
  </si>
  <si>
    <t>при патологии (белок в моче)</t>
  </si>
  <si>
    <t>2.1.14.6.</t>
  </si>
  <si>
    <t>проведение исследований мочи с помощью автоматического анализатора (физико-химический анализ мочи + анализ элементов мочевого осадка) в режиме автосамплера (100 образцов в чаc)  (аппарат СИСМЕКС)</t>
  </si>
  <si>
    <t>Общеклинические лабораторные исследования:</t>
  </si>
  <si>
    <t>исследование мочи мануальными методами:</t>
  </si>
  <si>
    <t>подсчет количества форменных элементов методом Нечипоренко</t>
  </si>
  <si>
    <t>ИТОГО стоимость АНАЛИЗ МОЧИ ПО НЕЧИПОРЕНКО</t>
  </si>
  <si>
    <t>определение концентрационной способности почек по Зимницкому</t>
  </si>
  <si>
    <t>ИТОГО стоимость  АНАЛИЗ МОЧИ ПО ЗИМНИЦКОМУ</t>
  </si>
  <si>
    <t>исследование отделяемого мочеполовых органов (из уретры, цервикального канала, влагалища, секрета предстательной железы):</t>
  </si>
  <si>
    <t>микроскопическое исследование:</t>
  </si>
  <si>
    <t>2.10.1.2.</t>
  </si>
  <si>
    <r>
      <t xml:space="preserve">препаратов, окрашенных метиленовым синим               </t>
    </r>
    <r>
      <rPr>
        <b/>
        <sz val="12"/>
        <rFont val="Times New Roman"/>
        <family val="1"/>
        <charset val="204"/>
      </rPr>
      <t xml:space="preserve">    единичное</t>
    </r>
  </si>
  <si>
    <t>Определение групп крови и резус-фактора с использованием гелевых карт (ID-карт)(с забором крови из вены):</t>
  </si>
  <si>
    <t>пробирка вакуумная с гепарином</t>
  </si>
  <si>
    <t>обработка венозной крови для получения плазмы или сыворотки</t>
  </si>
  <si>
    <t>1.5.1.</t>
  </si>
  <si>
    <t>сыворотки</t>
  </si>
  <si>
    <t>7.5.</t>
  </si>
  <si>
    <t>иммуногематология:</t>
  </si>
  <si>
    <t>7.5.10.1.</t>
  </si>
  <si>
    <t>определение групп крови по системе AB0 перекрестным методом и резус-фактора в гелевой тест-системе с применением ID-карт на ID-центрифуге</t>
  </si>
  <si>
    <t>Выявление антител</t>
  </si>
  <si>
    <t>7.5.10.</t>
  </si>
  <si>
    <t>проведение иммуногематологических ис- следований методом агглютинации в геле:</t>
  </si>
  <si>
    <t>7.5.10.3.</t>
  </si>
  <si>
    <t>выявление аллоиммунных антиэритроцитарных антител в непрямом антиглобулиновом тесте в гелевой тест-системе с применением ID-карт на ID-центрифуге</t>
  </si>
  <si>
    <t>ИТОГО стоимость ГРУППЫ КРОВИ И РЕЗУС-ФАКТОРА с ВЫЯВЛЕНИЕМ АНТИТЕЛ (с забором крови из вены)</t>
  </si>
  <si>
    <t>ИТОГО стоимость ГРУППЫ КРОВИ И РЕЗУС-ФАКТОРА с ВЫЯВЛЕНИЕМ АНТИТЕЛ (без забора крови из вены)</t>
  </si>
  <si>
    <t>Определение титра антител</t>
  </si>
  <si>
    <t>7.5.10.5.</t>
  </si>
  <si>
    <t>определение титра аллоиммунных анти эритроцитарных антител в непрямом антигло булиновом тесте в гелевой тест-системе с применением ID-карт на ID-центрифуге</t>
  </si>
  <si>
    <t>ИТОГО стоимость ГРУППЫ КРОВИ И РЕЗУС-ФАКТОРА с ВЫЯВЛЕНИЕМ АНТИТЕЛ, ОПРЕДЕЛЕНИЕМ ТИТРА АНТИТЕЛ (с забором крови из вены)</t>
  </si>
  <si>
    <t>ИТОГО стоимость ГРУППЫ КРОВИ И РЕЗУС-ФАКТОРА с ВЫЯВЛЕНИЕМ АНТИТЕЛ, ОПРЕДЕЛЕНИЕМ ТИТРА АНТИТЕЛ (без забора крови из вены)</t>
  </si>
  <si>
    <t>пробирка вакуумная с гепарином-лития  4 мл</t>
  </si>
  <si>
    <t>1.5.1.;1.5.2.</t>
  </si>
  <si>
    <t>сыворотки или плазмы</t>
  </si>
  <si>
    <t>исследование крови</t>
  </si>
  <si>
    <t>5.1.1.3.</t>
  </si>
  <si>
    <t xml:space="preserve">проведение исследований с помощью многока нальных биохимических автоанализаторов: </t>
  </si>
  <si>
    <t>5.1.1.3.2.</t>
  </si>
  <si>
    <t xml:space="preserve">средней производительности (характеристика про гонной мощности – 100-300 исследований в час):  </t>
  </si>
  <si>
    <t>5.1.1.3.2.2</t>
  </si>
  <si>
    <t>автоматизированная регистрация результатов исследований</t>
  </si>
  <si>
    <t xml:space="preserve">каждый  последующий показатель  </t>
  </si>
  <si>
    <t xml:space="preserve">При одновременном определении холестерина общего, холестерина ЛПВП, холестерина  ЛПНП определяется коэффициент атерогенности </t>
  </si>
  <si>
    <t>ЭКСПРЕСС-ТЕСТ НА ГЛЮКОЗУ</t>
  </si>
  <si>
    <t>взятие крови:</t>
  </si>
  <si>
    <t>1.4.1.</t>
  </si>
  <si>
    <t>из пальца для гематологических (исследование одного показателя), биохимических исследований, определения международного нормализованного отношения (далее - МНО)</t>
  </si>
  <si>
    <t>5.1.2.</t>
  </si>
  <si>
    <t>исследование цельной крови:</t>
  </si>
  <si>
    <t>5.1.2.1.</t>
  </si>
  <si>
    <t>определение глюкозы в цельной крови:</t>
  </si>
  <si>
    <t>экспресс-методом</t>
  </si>
  <si>
    <t>ИТОГО</t>
  </si>
  <si>
    <t>Иммунологические исследования:</t>
  </si>
  <si>
    <t>7.3.</t>
  </si>
  <si>
    <t>иммунохимический метод посредством автоматических систем закрытого типа средней и высокой производительности (гормоны, онкомаркеры, маркеры анемий, кардиомаркеры, маркеры остеопороза, витамины, маркеры инфекционных заболеваний, аутоиммунных заболеваний и другие маркеры в биологических жидкостях):</t>
  </si>
  <si>
    <t>7.3.2.</t>
  </si>
  <si>
    <t>автоматизированная регистрация результатов исследования   единичное</t>
  </si>
  <si>
    <t>кардиомаркеры:</t>
  </si>
  <si>
    <t>тропонин</t>
  </si>
  <si>
    <t>маркеры анемии:</t>
  </si>
  <si>
    <t>витамин В12</t>
  </si>
  <si>
    <t>фоллаты (фолиевая кислота)</t>
  </si>
  <si>
    <t xml:space="preserve"> При одновременном опрелделении СА-125, НЕ-4 определяется риск злокачественного поражения яичников (ROMA)</t>
  </si>
  <si>
    <t>СА 125</t>
  </si>
  <si>
    <t>НЕ-4</t>
  </si>
  <si>
    <t>СА 15-3</t>
  </si>
  <si>
    <t>РЭА (СЕА)</t>
  </si>
  <si>
    <t>СА-19-9</t>
  </si>
  <si>
    <t>СА-72-4</t>
  </si>
  <si>
    <t>Cyfra 21-1</t>
  </si>
  <si>
    <t>взятие крови из вены</t>
  </si>
  <si>
    <t>пробирка вакуумная с  цитратом натрия 3,8/3,2</t>
  </si>
  <si>
    <t>Исследования состояния гемостаза:</t>
  </si>
  <si>
    <t>6.1.1.1.</t>
  </si>
  <si>
    <t xml:space="preserve">обработка венозной крови для получения плазмы богатой тромбоцитами </t>
  </si>
  <si>
    <t>коагулограмма предоперационная (5 основных тестов)</t>
  </si>
  <si>
    <t>6.3.2.</t>
  </si>
  <si>
    <t>исследования вторичного (плазменного) гемостаза</t>
  </si>
  <si>
    <t>6.3.2.1.</t>
  </si>
  <si>
    <t>проведение исследований с помощью многоканальных оптико-механических автоматических анализаторов гемостаза; автоматизированная регистрация результатов исследований</t>
  </si>
  <si>
    <r>
      <t xml:space="preserve">Определение активированного частичного тромбопластинового времени (АЧТВ)  / </t>
    </r>
    <r>
      <rPr>
        <i/>
        <sz val="12"/>
        <rFont val="Times New Roman"/>
        <family val="1"/>
        <charset val="204"/>
      </rPr>
      <t>каждое последующее</t>
    </r>
  </si>
  <si>
    <r>
      <t xml:space="preserve">определение протромбинового времени (МНО)/ </t>
    </r>
    <r>
      <rPr>
        <i/>
        <sz val="12"/>
        <rFont val="Times New Roman"/>
        <family val="1"/>
        <charset val="204"/>
      </rPr>
      <t>каждое последующее</t>
    </r>
  </si>
  <si>
    <r>
      <t>определение тромбинового времени (ТВ)/</t>
    </r>
    <r>
      <rPr>
        <i/>
        <sz val="12"/>
        <rFont val="Times New Roman"/>
        <family val="1"/>
        <charset val="204"/>
      </rPr>
      <t>каждое последующее</t>
    </r>
  </si>
  <si>
    <r>
      <t xml:space="preserve">определение содержания </t>
    </r>
    <r>
      <rPr>
        <sz val="14"/>
        <rFont val="Times New Roman"/>
        <family val="1"/>
        <charset val="204"/>
      </rPr>
      <t>фибриноген</t>
    </r>
    <r>
      <rPr>
        <sz val="12"/>
        <rFont val="Times New Roman"/>
        <family val="1"/>
        <charset val="204"/>
      </rPr>
      <t>а в плазме крови</t>
    </r>
  </si>
  <si>
    <t xml:space="preserve">определение Антитромбина III  с хромогенным субстратом </t>
  </si>
  <si>
    <t>ИТОГО коагулограмма предоперационная (5 основных тестов) (без забора крови из вены)</t>
  </si>
  <si>
    <t xml:space="preserve">определение Д-димеров  </t>
  </si>
  <si>
    <t>ИССЛЕДОВАНИЯ КРОВИ НА МАРКЕРЫ ВИРУСНЫХ ИНФЕКЦИЙ</t>
  </si>
  <si>
    <t>пробирка вакуумная с клот-активатором 9.0мл</t>
  </si>
  <si>
    <t>1.5.1.; 1.5.2.</t>
  </si>
  <si>
    <t>TORCH :</t>
  </si>
  <si>
    <t xml:space="preserve">ЭКСПРЕСС-ТЕСТ ДИАГНОСТИКИ СИФИЛИСА </t>
  </si>
  <si>
    <t>7.26.</t>
  </si>
  <si>
    <t>диагностика сифилиса:</t>
  </si>
  <si>
    <t>7.26.2.</t>
  </si>
  <si>
    <t>7.26.2.1.</t>
  </si>
  <si>
    <t>МРП с кардиолипиновым антигеном с инактивированной нативной сывороткой крови - качественный метод (единичное исследование)</t>
  </si>
  <si>
    <t xml:space="preserve">  + мазок</t>
  </si>
  <si>
    <t>Забор материала на исследование в стоимость услуги не входит и оплачивается дополнительно</t>
  </si>
  <si>
    <r>
      <rPr>
        <b/>
        <sz val="8"/>
        <rFont val="Times New Roman"/>
        <family val="1"/>
        <charset val="204"/>
      </rPr>
      <t>Культуральный метод по выявлению 12 микроорганизмов</t>
    </r>
    <r>
      <rPr>
        <sz val="8"/>
        <rFont val="Times New Roman"/>
        <family val="1"/>
        <charset val="204"/>
      </rPr>
      <t xml:space="preserve"> (Trichomonas v., Candida spp., Escherichia coli, Proteus spp./Providencia spp., Psevdomonas spp., Gardnerella v., Staphylococcus aureus, Enterococcus faecalis, Neisseria gonorrhoeae, Streptococcus agalactiae, Mycoplasma hominis, Ureaplasma urealyticum) и определению чувствительности выявленных Mycoplasma hominis, Ureaplasma urealyticum к 9 антибиотикам </t>
    </r>
  </si>
  <si>
    <r>
      <rPr>
        <sz val="14"/>
        <rFont val="Times New Roman"/>
        <family val="1"/>
        <charset val="204"/>
      </rPr>
      <t>Чувствительность к антибиотикам определяется</t>
    </r>
    <r>
      <rPr>
        <sz val="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>ТОЛЬКО</t>
    </r>
    <r>
      <rPr>
        <sz val="8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случае выявления Mycoplasma hominis, Ureaplasma</t>
    </r>
  </si>
  <si>
    <t>взятие биологического материала с помощью транспортных сред и тампонов</t>
  </si>
  <si>
    <t>Микробиологические исследования:</t>
  </si>
  <si>
    <t>8.1.</t>
  </si>
  <si>
    <t>клиническая микробиология:</t>
  </si>
  <si>
    <t>8.1.14.1.</t>
  </si>
  <si>
    <t>исследование на уреа-, микоплазмы в отделяемом мочеполовых органов, моче, мокроте и т.д. с использованием коммерческих тест-систем без забора материала в лаборатории</t>
  </si>
  <si>
    <t>КОНТЕЙНЕР</t>
  </si>
  <si>
    <t>антимюллеровский гормон (АМГ)</t>
  </si>
  <si>
    <t>ОПРЕДЕЛЕНИЕ ОНКОМАРКЕРОВ (СА-125, СА 15.3, СЕА, HE-4, СА-19-9, СА-72-4, Cyfra 21-1, АФП, SCC):</t>
  </si>
  <si>
    <r>
      <t xml:space="preserve">SCC </t>
    </r>
    <r>
      <rPr>
        <sz val="12"/>
        <rFont val="Times New Roman"/>
        <family val="1"/>
        <charset val="204"/>
      </rPr>
      <t>(маркер плоскоклеточной карценомы (рак шейки матки)) -</t>
    </r>
    <r>
      <rPr>
        <i/>
        <sz val="14"/>
        <rFont val="Times New Roman"/>
        <family val="1"/>
        <charset val="204"/>
      </rPr>
      <t xml:space="preserve"> дополнительный метод диагностики; основной - цитология</t>
    </r>
  </si>
  <si>
    <r>
      <rPr>
        <b/>
        <i/>
        <sz val="14"/>
        <rFont val="Times New Roman"/>
        <family val="1"/>
        <charset val="204"/>
      </rPr>
      <t>ИТОГО</t>
    </r>
    <r>
      <rPr>
        <i/>
        <sz val="14"/>
        <rFont val="Times New Roman"/>
        <family val="1"/>
        <charset val="204"/>
      </rPr>
      <t xml:space="preserve"> маркеры вирусных инфекций (с забором крови из вены)</t>
    </r>
  </si>
  <si>
    <r>
      <rPr>
        <b/>
        <sz val="10"/>
        <rFont val="Times New Roman"/>
        <family val="1"/>
        <charset val="204"/>
      </rPr>
      <t>Культуральный метод по выявлению 9 групп бактерий мочевого тракта</t>
    </r>
    <r>
      <rPr>
        <sz val="8"/>
        <rFont val="Times New Roman"/>
        <family val="1"/>
        <charset val="204"/>
      </rPr>
      <t xml:space="preserve"> (Proteus spp., Providencia spp., Pseudomonas spp., Kes группа (klebsiella, Enterobacter, Serratia), Enterococcus faecalis, Staphylococcus aureus,  Candida spp. ) и определению чувствительности  к антибиотикам (единичное)</t>
    </r>
  </si>
  <si>
    <t xml:space="preserve">креатинкиназа МВ </t>
  </si>
  <si>
    <t>креатинкиназа NAC</t>
  </si>
  <si>
    <t xml:space="preserve">Главный врач учреждения здравоохранения </t>
  </si>
  <si>
    <t>____________________А.И.Бич</t>
  </si>
  <si>
    <t>ИТОГО стоимость основных (31) биохимических показателей</t>
  </si>
  <si>
    <t>Радиоволновая конизация шейки матки (в/в наркоз)</t>
  </si>
  <si>
    <t>Радиоволновая эксцизия (в/в наркоз)</t>
  </si>
  <si>
    <t>Биопсия шейки матки радиоволновым методом (в/в наркоз)</t>
  </si>
  <si>
    <t xml:space="preserve">Мирена внутриматочная терапевтическая система 20 мкг/24 час (сер.TU0124В.02.2018) Страна ввоза Германия. </t>
  </si>
  <si>
    <t xml:space="preserve">Материал шовный хирургический стерильный с иглой и без иглы: Vicryl  (размер нити 5),  W9452. Страна ввоза - Россия. </t>
  </si>
  <si>
    <t>1404030 скользящий RIGISTER by D. Costes для ГСГ, чашка Ø30 мм, код ТНВЭД 9018390000. страна ввоза - Литва. Рег.уд.ИМ-7104323 до 02.08.2021г.</t>
  </si>
  <si>
    <t xml:space="preserve">1404035 скользящий RIGISTER by D. Costes для ГСГ, чашка Ø35 мм, код ТНВЭД 9018390000. страна ввоза - Литва. Рег.уд.ИМ-7104323 до 02.08.2021г. </t>
  </si>
  <si>
    <t xml:space="preserve">Артикул: J-GSBX-072026, катетер goldstein для сонобиопсии 7.2fr, Страна происхождения: США/ЛАТВИЯ/, код ТНВЭД: 9018390000. </t>
  </si>
  <si>
    <t xml:space="preserve">Сетки хирургические с принадлежностями и без ТУ BY "1": сетка синтетическая нерассасывающаяся полипропиленовая "Мономэш" (10*15 см) м.(облегченная) </t>
  </si>
  <si>
    <t xml:space="preserve">Материал хирургический рассасывающийся для предотвращения образования спаек Gynecare INTERCEED Absorbable Adhesion Barrier М 4350. Страна происхождения- Швейцария </t>
  </si>
  <si>
    <t xml:space="preserve">Материал шовный  хирургический стерильный с иглой и без иглы:нить хирургическая с антибактериальным покрытием Vicryl Plus Antibaterial Suture (размер нити 4) VCP 359Н (Германия) </t>
  </si>
  <si>
    <t>Материал шовный  хирургический стерильный с иглой и без иглы:нить хирургическая с антибактериальным покрытием Vicryl Plus Antibaterial Suture (размер нити 3.5) VCP 358Н (Германия)</t>
  </si>
  <si>
    <t>Материал шовный  хирургический стерильный с иглой и без иглы:нить хирургическая с антибактериальным покрытием Vicryl Plus Antibaterial Suture (размер нити 3) VCP 517Н (Германия)</t>
  </si>
  <si>
    <t>Материал шовный  хирургический стерильный с иглой и без иглы:нить хирургическая с антибактериальным покрытием Vicryl Plus Antibaterial Suture (размер нити 2) VCP 316Н (Германия)</t>
  </si>
  <si>
    <t>РЕЗОНАТИВ Р-Р для ИНЪЕКЦИЙ 625 МЕ/МЛ 1МЛ АМПУЛЫ №1 (сер. М823В8708, 11.2020) Octapharma АВ Швеция пост.из Беларусь (№сертификата/протокола 466-з от 22.11.18 держатель Польмед)</t>
  </si>
  <si>
    <t>Устройство контроля недержания мочи у женщин: устройство Gynecare TVT Obturator (System 810081L). Швейцария</t>
  </si>
  <si>
    <t>Проведение процедуры вакцинации (вакцина ИНФЛЮВАК суспензия для инъекций, Нидерланды пост. из  Швейцарии)</t>
  </si>
  <si>
    <t>Набор гинекологический "Юнона" ТУ РБ №4м</t>
  </si>
  <si>
    <t xml:space="preserve">Набор для гистеросальпинго-сонографии  ExEm Foam FK05-LN970 </t>
  </si>
  <si>
    <t>Ю.В. Фадеева</t>
  </si>
  <si>
    <t>Рефлексотерапия</t>
  </si>
  <si>
    <t>Тестирование и оценка функционального состояния в рефлексотерапии:</t>
  </si>
  <si>
    <t>4.2.2</t>
  </si>
  <si>
    <t>выявление альгических точек (зон):</t>
  </si>
  <si>
    <t>4.2.2.3</t>
  </si>
  <si>
    <t>выявление альгических точек (зон) на ушной раковине (аурикулярное тестирование):</t>
  </si>
  <si>
    <t>4.2.2.3.1</t>
  </si>
  <si>
    <t>выявление альгических точек (зон) на ушной раковине (аурикулярное тестирование) методом зондирования</t>
  </si>
  <si>
    <t>Методы рефлексотерапии:</t>
  </si>
  <si>
    <t>4.3.1</t>
  </si>
  <si>
    <t>классическое иглоукалывание (акупунктура)</t>
  </si>
  <si>
    <t>4.3.2</t>
  </si>
  <si>
    <t>микроиглоукалывание</t>
  </si>
  <si>
    <t>4.3.3</t>
  </si>
  <si>
    <t>поверхностное иглоукалывание</t>
  </si>
  <si>
    <t>4.3.4</t>
  </si>
  <si>
    <t>вакуум-рефлексотерапия</t>
  </si>
  <si>
    <t>4.3.4.1</t>
  </si>
  <si>
    <t>вакуум-рефлексотерапия, стабильная методика</t>
  </si>
  <si>
    <t>4.3.4.2</t>
  </si>
  <si>
    <t>вакуум-рефлексотерапия с кровопусканием, стабильный метод</t>
  </si>
  <si>
    <t>4.3.4.3</t>
  </si>
  <si>
    <t>вакуум-иглоукалывание</t>
  </si>
  <si>
    <t>4.3.7</t>
  </si>
  <si>
    <t>фармакорефлексотерапия</t>
  </si>
  <si>
    <t>4.3.8</t>
  </si>
  <si>
    <t>аппликационная рефлексотерапия</t>
  </si>
  <si>
    <t>4.3.9</t>
  </si>
  <si>
    <t>скальпорефлексотерапия</t>
  </si>
  <si>
    <t>4.3.12</t>
  </si>
  <si>
    <t>прогревание точек акупунктуры полынными сигарами</t>
  </si>
  <si>
    <t>4.3.13</t>
  </si>
  <si>
    <t>прогревание точек акупунктуры минимоксами</t>
  </si>
  <si>
    <t>4.3.14</t>
  </si>
  <si>
    <t>аурикулярная рефлексотерапия</t>
  </si>
  <si>
    <t>4.3.33</t>
  </si>
  <si>
    <t>восточный массаж:</t>
  </si>
  <si>
    <t>4.3.33.16</t>
  </si>
  <si>
    <t>восточный массаж медицинскими изделиями для механического массажа:</t>
  </si>
  <si>
    <t>4.3.33.17</t>
  </si>
  <si>
    <t>точечный массаж (акупрессура)</t>
  </si>
  <si>
    <t>1.2.1.1</t>
  </si>
  <si>
    <t>повторная консультация, терапевтического профиля</t>
  </si>
  <si>
    <t>3.45.</t>
  </si>
  <si>
    <t>3.46.</t>
  </si>
  <si>
    <t>3.47.</t>
  </si>
  <si>
    <t>3.48.</t>
  </si>
  <si>
    <t>3.49.</t>
  </si>
  <si>
    <t>3.50.</t>
  </si>
  <si>
    <t>3.51.</t>
  </si>
  <si>
    <t>3.52.</t>
  </si>
  <si>
    <t>3.53.</t>
  </si>
  <si>
    <t>3.54.</t>
  </si>
  <si>
    <t>3.55.</t>
  </si>
  <si>
    <t>3.56.</t>
  </si>
  <si>
    <t>Кульдоцентез</t>
  </si>
  <si>
    <t>Выскабливание полости матки при неразвивающейся беременности до 12 недель беременности</t>
  </si>
  <si>
    <t>Выскабливание полости матки при неразвивающейся беременности после 12 недель беременности</t>
  </si>
  <si>
    <t>Марсупиализация кисты бартолиновой железы</t>
  </si>
  <si>
    <t>Иссечение глубокого инфильтративного эндометриоза</t>
  </si>
  <si>
    <t>Наложение кругового подслизистого шва на шейку матки</t>
  </si>
  <si>
    <t>Удаление кисты бартолиновой железы</t>
  </si>
  <si>
    <t>Лапаротомия. Цистэктомия , в том числе овариоэктомия</t>
  </si>
  <si>
    <t>двухсторонняя</t>
  </si>
  <si>
    <t>Лапаротомия. Резекция большого сальника</t>
  </si>
  <si>
    <t>Лапаротомия. Иссечение узловой формы аденомиоза</t>
  </si>
  <si>
    <t>Лапаротомия. Сальпингоэктомия при трубной беременности</t>
  </si>
  <si>
    <t>Лапаротомия. Аднексэктомия</t>
  </si>
  <si>
    <t>Т.И. Романчук</t>
  </si>
  <si>
    <t>Материал шовный  хирургический стерильный с иглой и без иглы:нить хирургическая с антибактериальным покрытием Vicryl Plus Antibaterial Suture (размер нити 3) VCP 323Н (Германия)</t>
  </si>
  <si>
    <t>Материал шовный  хирургический стерильный с иглой и без иглы:нить хирургическая с антибактериальным покрытием Vicryl Plus Antibaterial Suture (размер нити 3.5) VCP 352Н (Германия)</t>
  </si>
  <si>
    <t>"30" июня 2021г.</t>
  </si>
  <si>
    <t>ПРЕЙСКУРАНТ № 02/21-ИН</t>
  </si>
  <si>
    <t>с 01.07.2021г</t>
  </si>
  <si>
    <t>Гистерорезектоскопия, аблация эндометрия</t>
  </si>
  <si>
    <t>Гистерорезектоскопия, миомэктомия</t>
  </si>
  <si>
    <t>Гистерорезектоскопия, полипэктомия эндометрия</t>
  </si>
  <si>
    <t>Гистерорезектоскопия, рассечение перегородки</t>
  </si>
  <si>
    <t>Гистерорезектоскопия, рассечение синехий</t>
  </si>
  <si>
    <t>Гистерорезектоскопия, резекция эндометрия</t>
  </si>
  <si>
    <t>3.57.</t>
  </si>
  <si>
    <t>3.58.</t>
  </si>
  <si>
    <t>3.59.</t>
  </si>
  <si>
    <t>3.60.</t>
  </si>
  <si>
    <t>3.61.</t>
  </si>
  <si>
    <t>Операция Берча-уретровагинопексия</t>
  </si>
  <si>
    <t>Ампутация матки</t>
  </si>
  <si>
    <t>Удаление сальника</t>
  </si>
  <si>
    <t>Холецистэктомия</t>
  </si>
  <si>
    <t>Экстирпация матки</t>
  </si>
  <si>
    <t>Лапароскопия. Серкляж шейки матки</t>
  </si>
  <si>
    <t>Один порт. Ампутация матки</t>
  </si>
  <si>
    <t>Один порт. Удаление придатков матки</t>
  </si>
  <si>
    <t>Один порт. Холецистэктомия</t>
  </si>
  <si>
    <t>Один порт. Экстирпация матки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</si>
  <si>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</si>
  <si>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</si>
  <si>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</si>
  <si>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</si>
  <si>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</si>
  <si>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</si>
  <si>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</si>
  <si>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</si>
  <si>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</si>
  <si>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</si>
  <si>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r>
      <t xml:space="preserve">Сервисные услуги на пребывание вдвухместной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№2, палата №204, 303</t>
    </r>
  </si>
  <si>
    <r>
      <t xml:space="preserve">Сервисные услуги на пребывание в двухместной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№1, палата №503, 403</t>
    </r>
  </si>
  <si>
    <r>
      <t xml:space="preserve">Сервисные услуги на пребывание в двухместной палате повышенной кофортности в </t>
    </r>
    <r>
      <rPr>
        <b/>
        <sz val="14"/>
        <rFont val="Times New Roman"/>
        <family val="1"/>
        <charset val="204"/>
      </rPr>
      <t>гинекологическом отделении №3, палата №10, 8</t>
    </r>
  </si>
  <si>
    <t>3.57.1.</t>
  </si>
  <si>
    <t>3.57.2.</t>
  </si>
  <si>
    <t>3.61.1.</t>
  </si>
  <si>
    <t>3.61.2.</t>
  </si>
  <si>
    <t>Материал шовный  хирургический стерильный с иглой и без иглы:нить хирургическая с антибактериальным покрытием Vicryl Plus Antibaterial Suture (размер нити 4) VCP 359Н (Германия)</t>
  </si>
  <si>
    <t>Клей (адгезив) медицинский тканевой для местного применения INDERMIL flexifuze (католажный номер: СМ001); страна происхождения (производства) - Ирландия</t>
  </si>
  <si>
    <t xml:space="preserve">Сетки хирургические с принадлежностями и без ТУ BY "2": сетка синтетическая нерассасывающаяся полипропиленовая "Мономэш" (10*15 см) м.(облегченная) </t>
  </si>
  <si>
    <t xml:space="preserve">Сетки хирургические с принадлежностями и без ТУ BY "3": сетка хирургическая нерассасывающаяся полипропиленовая "Мономэш" (10*15 см) м.(облегченная L2) </t>
  </si>
  <si>
    <t>Материал шовный  хирургический стерильный с иглой и без иглы:нить хирургическая с антибактериальным покрытием Vicryl Plus Antibaterial Suture (размер нити 1,5) VCP 315Н (Германия)</t>
  </si>
  <si>
    <t>Материал шовный  хирургический стерильный с иглой и без иглы:нить хирургическая Vicryl (размер нити 1) W9105 (Мексика)</t>
  </si>
  <si>
    <t xml:space="preserve">Миролют таблетки 200 мкг упаковка № 4 шт, сер. 20520Б до 30.06.2023, Обнинская ХФК  ЗАО, Россия </t>
  </si>
  <si>
    <t xml:space="preserve">Мифепристон таблетки 200 мг упаковка № 3шт, сер. 411020, до  30.09.2025. Изварино Фарма, Россия </t>
  </si>
  <si>
    <t>(приказ от 30.06.2021 № 108)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</si>
</sst>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2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i/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8" fillId="0" borderId="1">
      <alignment horizontal="left" wrapText="1"/>
    </xf>
  </cellStyleXfs>
  <cellXfs count="355">
    <xf numFmtId="0" fontId="0" fillId="0" borderId="0" xfId="0"/>
    <xf numFmtId="0" fontId="2" fillId="0" borderId="0" xfId="1" applyFont="1" applyFill="1" applyBorder="1"/>
    <xf numFmtId="0" fontId="10" fillId="0" borderId="0" xfId="1" applyFont="1" applyFill="1" applyBorder="1"/>
    <xf numFmtId="0" fontId="10" fillId="0" borderId="1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1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vertical="top" wrapText="1"/>
    </xf>
    <xf numFmtId="0" fontId="10" fillId="0" borderId="1" xfId="1" applyFont="1" applyFill="1" applyBorder="1" applyAlignment="1">
      <alignment wrapText="1"/>
    </xf>
    <xf numFmtId="49" fontId="10" fillId="0" borderId="1" xfId="1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10" fillId="0" borderId="1" xfId="1" applyNumberFormat="1" applyFont="1" applyFill="1" applyBorder="1" applyAlignment="1">
      <alignment horizontal="center"/>
    </xf>
    <xf numFmtId="16" fontId="10" fillId="0" borderId="1" xfId="1" applyNumberFormat="1" applyFont="1" applyFill="1" applyBorder="1" applyAlignment="1">
      <alignment horizontal="center"/>
    </xf>
    <xf numFmtId="3" fontId="10" fillId="0" borderId="1" xfId="1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2" fillId="0" borderId="0" xfId="1" applyFont="1" applyFill="1"/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wrapText="1"/>
    </xf>
    <xf numFmtId="2" fontId="6" fillId="0" borderId="1" xfId="1" applyNumberFormat="1" applyFont="1" applyFill="1" applyBorder="1" applyAlignment="1">
      <alignment horizontal="center" vertical="center"/>
    </xf>
    <xf numFmtId="0" fontId="10" fillId="0" borderId="0" xfId="1" applyFont="1" applyFill="1"/>
    <xf numFmtId="0" fontId="10" fillId="0" borderId="1" xfId="1" applyFont="1" applyFill="1" applyBorder="1"/>
    <xf numFmtId="0" fontId="10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10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2" fontId="15" fillId="0" borderId="0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right" wrapText="1"/>
    </xf>
    <xf numFmtId="0" fontId="6" fillId="0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justify" wrapText="1"/>
    </xf>
    <xf numFmtId="0" fontId="6" fillId="0" borderId="1" xfId="1" applyFont="1" applyFill="1" applyBorder="1" applyAlignment="1" applyProtection="1">
      <alignment horizontal="left" vertical="justify" wrapText="1"/>
    </xf>
    <xf numFmtId="0" fontId="6" fillId="0" borderId="1" xfId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left" vertical="top" wrapText="1"/>
    </xf>
    <xf numFmtId="3" fontId="10" fillId="0" borderId="1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horizontal="left" vertical="center" wrapText="1"/>
    </xf>
    <xf numFmtId="3" fontId="6" fillId="0" borderId="1" xfId="1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/>
    </xf>
    <xf numFmtId="0" fontId="10" fillId="0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6" fillId="0" borderId="1" xfId="1" applyFont="1" applyFill="1" applyBorder="1" applyAlignment="1">
      <alignment horizontal="center" vertical="center"/>
    </xf>
    <xf numFmtId="3" fontId="16" fillId="0" borderId="1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top" wrapText="1"/>
    </xf>
    <xf numFmtId="3" fontId="13" fillId="0" borderId="1" xfId="1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wrapText="1"/>
    </xf>
    <xf numFmtId="0" fontId="10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>
      <alignment horizontal="left" vertical="top" wrapText="1"/>
    </xf>
    <xf numFmtId="2" fontId="13" fillId="0" borderId="5" xfId="1" applyNumberFormat="1" applyFont="1" applyFill="1" applyBorder="1" applyAlignment="1">
      <alignment horizontal="center" vertical="center"/>
    </xf>
    <xf numFmtId="2" fontId="11" fillId="0" borderId="5" xfId="1" applyNumberFormat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>
      <alignment horizontal="left" vertical="top" wrapText="1"/>
    </xf>
    <xf numFmtId="2" fontId="13" fillId="0" borderId="7" xfId="1" applyNumberFormat="1" applyFont="1" applyFill="1" applyBorder="1" applyAlignment="1">
      <alignment horizontal="center" vertical="center"/>
    </xf>
    <xf numFmtId="2" fontId="11" fillId="0" borderId="7" xfId="1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49" fontId="10" fillId="0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left" vertical="center" wrapText="1"/>
    </xf>
    <xf numFmtId="3" fontId="13" fillId="0" borderId="5" xfId="1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wrapText="1"/>
    </xf>
    <xf numFmtId="0" fontId="6" fillId="2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right" wrapText="1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left" wrapText="1"/>
    </xf>
    <xf numFmtId="3" fontId="10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19" fillId="0" borderId="1" xfId="2" applyFont="1" applyFill="1" applyBorder="1" applyAlignment="1">
      <alignment horizontal="center" vertical="top" wrapText="1"/>
    </xf>
    <xf numFmtId="0" fontId="19" fillId="0" borderId="1" xfId="2" applyFont="1" applyFill="1" applyBorder="1" applyAlignment="1">
      <alignment horizontal="left" vertical="top" wrapText="1"/>
    </xf>
    <xf numFmtId="2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center" wrapText="1"/>
    </xf>
    <xf numFmtId="0" fontId="17" fillId="0" borderId="1" xfId="1" applyFont="1" applyFill="1" applyBorder="1" applyAlignment="1">
      <alignment horizontal="left"/>
    </xf>
    <xf numFmtId="1" fontId="2" fillId="0" borderId="1" xfId="1" applyNumberFormat="1" applyFont="1" applyFill="1" applyBorder="1" applyAlignment="1">
      <alignment horizontal="center" vertical="center"/>
    </xf>
    <xf numFmtId="2" fontId="2" fillId="4" borderId="1" xfId="1" applyNumberFormat="1" applyFont="1" applyFill="1" applyBorder="1" applyAlignment="1">
      <alignment horizontal="center" vertical="center"/>
    </xf>
    <xf numFmtId="2" fontId="2" fillId="4" borderId="1" xfId="1" applyNumberFormat="1" applyFont="1" applyFill="1" applyBorder="1" applyAlignment="1">
      <alignment horizontal="left" vertical="center" wrapText="1"/>
    </xf>
    <xf numFmtId="2" fontId="13" fillId="4" borderId="1" xfId="1" applyNumberFormat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top" wrapText="1"/>
    </xf>
    <xf numFmtId="0" fontId="20" fillId="0" borderId="1" xfId="2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0" fillId="5" borderId="1" xfId="2" applyFont="1" applyFill="1" applyBorder="1" applyAlignment="1">
      <alignment horizontal="left" vertical="top" wrapText="1"/>
    </xf>
    <xf numFmtId="2" fontId="2" fillId="0" borderId="1" xfId="1" applyNumberFormat="1" applyFont="1" applyFill="1" applyBorder="1" applyAlignment="1">
      <alignment horizontal="right" wrapText="1"/>
    </xf>
    <xf numFmtId="2" fontId="2" fillId="0" borderId="1" xfId="1" applyNumberFormat="1" applyFont="1" applyFill="1" applyBorder="1" applyAlignment="1">
      <alignment horizontal="right" vertical="center" wrapText="1"/>
    </xf>
    <xf numFmtId="2" fontId="2" fillId="0" borderId="1" xfId="1" applyNumberFormat="1" applyFont="1" applyFill="1" applyBorder="1" applyAlignment="1">
      <alignment horizontal="center" wrapText="1"/>
    </xf>
    <xf numFmtId="2" fontId="21" fillId="0" borderId="1" xfId="1" applyNumberFormat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left" wrapText="1"/>
    </xf>
    <xf numFmtId="2" fontId="3" fillId="0" borderId="1" xfId="1" applyNumberFormat="1" applyFont="1" applyFill="1" applyBorder="1" applyAlignment="1">
      <alignment horizontal="right" vertical="center" wrapText="1"/>
    </xf>
    <xf numFmtId="2" fontId="3" fillId="0" borderId="1" xfId="1" applyNumberFormat="1" applyFont="1" applyFill="1" applyBorder="1" applyAlignment="1">
      <alignment horizontal="left" vertical="center" wrapText="1"/>
    </xf>
    <xf numFmtId="2" fontId="10" fillId="0" borderId="1" xfId="1" applyNumberFormat="1" applyFont="1" applyFill="1" applyBorder="1" applyAlignment="1">
      <alignment horizontal="right" vertical="center" wrapText="1"/>
    </xf>
    <xf numFmtId="0" fontId="17" fillId="0" borderId="1" xfId="1" applyFont="1" applyFill="1" applyBorder="1" applyAlignment="1">
      <alignment horizontal="center" wrapText="1"/>
    </xf>
    <xf numFmtId="2" fontId="23" fillId="0" borderId="1" xfId="1" applyNumberFormat="1" applyFont="1" applyFill="1" applyBorder="1" applyAlignment="1">
      <alignment horizontal="right" wrapText="1"/>
    </xf>
    <xf numFmtId="2" fontId="7" fillId="0" borderId="1" xfId="1" applyNumberFormat="1" applyFont="1" applyFill="1" applyBorder="1" applyAlignment="1">
      <alignment horizontal="right" wrapText="1"/>
    </xf>
    <xf numFmtId="2" fontId="17" fillId="0" borderId="1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right" vertical="center"/>
    </xf>
    <xf numFmtId="2" fontId="12" fillId="0" borderId="1" xfId="1" applyNumberFormat="1" applyFont="1" applyFill="1" applyBorder="1" applyAlignment="1">
      <alignment horizontal="right" vertical="center" wrapText="1"/>
    </xf>
    <xf numFmtId="2" fontId="21" fillId="0" borderId="1" xfId="1" applyNumberFormat="1" applyFont="1" applyFill="1" applyBorder="1" applyAlignment="1">
      <alignment horizontal="right" vertical="center" wrapText="1"/>
    </xf>
    <xf numFmtId="2" fontId="8" fillId="0" borderId="1" xfId="1" applyNumberFormat="1" applyFont="1" applyFill="1" applyBorder="1" applyAlignment="1">
      <alignment horizontal="left" vertical="center"/>
    </xf>
    <xf numFmtId="2" fontId="10" fillId="0" borderId="1" xfId="1" applyNumberFormat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right" wrapText="1"/>
    </xf>
    <xf numFmtId="2" fontId="2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left" vertical="center"/>
    </xf>
    <xf numFmtId="2" fontId="23" fillId="0" borderId="1" xfId="1" applyNumberFormat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right"/>
    </xf>
    <xf numFmtId="0" fontId="8" fillId="0" borderId="1" xfId="1" applyFont="1" applyFill="1" applyBorder="1" applyAlignment="1">
      <alignment horizontal="right" wrapText="1"/>
    </xf>
    <xf numFmtId="2" fontId="2" fillId="6" borderId="1" xfId="1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28" fillId="0" borderId="0" xfId="1" applyFont="1" applyFill="1" applyAlignment="1">
      <alignment horizontal="right"/>
    </xf>
    <xf numFmtId="2" fontId="28" fillId="0" borderId="0" xfId="1" applyNumberFormat="1" applyFont="1" applyFill="1" applyAlignment="1">
      <alignment horizontal="center"/>
    </xf>
    <xf numFmtId="0" fontId="28" fillId="0" borderId="0" xfId="1" applyFont="1" applyFill="1"/>
    <xf numFmtId="0" fontId="29" fillId="0" borderId="0" xfId="0" applyFont="1"/>
    <xf numFmtId="0" fontId="30" fillId="0" borderId="0" xfId="1" applyFont="1" applyFill="1"/>
    <xf numFmtId="0" fontId="28" fillId="0" borderId="0" xfId="1" applyFont="1" applyFill="1" applyAlignment="1">
      <alignment horizontal="center" vertical="center"/>
    </xf>
    <xf numFmtId="0" fontId="31" fillId="0" borderId="0" xfId="1" applyFont="1" applyFill="1" applyAlignment="1">
      <alignment horizontal="center" vertical="center"/>
    </xf>
    <xf numFmtId="0" fontId="28" fillId="0" borderId="0" xfId="1" applyFont="1" applyFill="1" applyAlignment="1">
      <alignment horizontal="left" vertical="center"/>
    </xf>
    <xf numFmtId="2" fontId="28" fillId="0" borderId="0" xfId="1" applyNumberFormat="1" applyFont="1" applyFill="1"/>
    <xf numFmtId="2" fontId="28" fillId="0" borderId="0" xfId="1" applyNumberFormat="1" applyFont="1" applyFill="1" applyAlignment="1">
      <alignment horizontal="left"/>
    </xf>
    <xf numFmtId="0" fontId="28" fillId="0" borderId="0" xfId="1" applyFont="1" applyFill="1" applyAlignment="1">
      <alignment horizontal="right" vertical="top"/>
    </xf>
    <xf numFmtId="2" fontId="28" fillId="0" borderId="0" xfId="1" applyNumberFormat="1" applyFont="1" applyFill="1" applyAlignment="1">
      <alignment horizontal="left" vertical="top"/>
    </xf>
    <xf numFmtId="0" fontId="28" fillId="0" borderId="0" xfId="1" applyFont="1" applyFill="1" applyAlignment="1">
      <alignment wrapText="1"/>
    </xf>
    <xf numFmtId="0" fontId="32" fillId="0" borderId="0" xfId="0" applyFont="1" applyFill="1" applyBorder="1" applyAlignment="1">
      <alignment wrapText="1"/>
    </xf>
    <xf numFmtId="2" fontId="32" fillId="0" borderId="0" xfId="0" applyNumberFormat="1" applyFont="1" applyFill="1" applyBorder="1" applyAlignment="1">
      <alignment wrapText="1"/>
    </xf>
    <xf numFmtId="0" fontId="28" fillId="0" borderId="0" xfId="1" applyFont="1" applyFill="1" applyAlignment="1">
      <alignment horizontal="center"/>
    </xf>
    <xf numFmtId="0" fontId="28" fillId="0" borderId="0" xfId="1" applyFont="1" applyFill="1" applyAlignment="1">
      <alignment horizontal="right" wrapText="1"/>
    </xf>
    <xf numFmtId="2" fontId="28" fillId="0" borderId="0" xfId="1" applyNumberFormat="1" applyFont="1" applyFill="1" applyAlignment="1">
      <alignment wrapText="1"/>
    </xf>
    <xf numFmtId="2" fontId="28" fillId="0" borderId="8" xfId="1" applyNumberFormat="1" applyFont="1" applyFill="1" applyBorder="1" applyAlignment="1">
      <alignment wrapText="1"/>
    </xf>
    <xf numFmtId="2" fontId="33" fillId="0" borderId="0" xfId="1" applyNumberFormat="1" applyFont="1" applyFill="1" applyAlignment="1">
      <alignment vertical="top" wrapText="1"/>
    </xf>
    <xf numFmtId="0" fontId="30" fillId="0" borderId="0" xfId="0" applyFont="1" applyFill="1" applyBorder="1" applyAlignment="1">
      <alignment wrapText="1"/>
    </xf>
    <xf numFmtId="0" fontId="28" fillId="0" borderId="0" xfId="1" applyFont="1" applyFill="1" applyBorder="1"/>
    <xf numFmtId="0" fontId="28" fillId="0" borderId="0" xfId="0" applyFont="1" applyFill="1" applyBorder="1" applyAlignment="1">
      <alignment wrapText="1"/>
    </xf>
    <xf numFmtId="2" fontId="28" fillId="0" borderId="0" xfId="1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1" applyFont="1" applyFill="1" applyBorder="1" applyAlignment="1">
      <alignment wrapText="1"/>
    </xf>
    <xf numFmtId="0" fontId="30" fillId="0" borderId="0" xfId="0" applyFont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2" fontId="35" fillId="0" borderId="0" xfId="1" applyNumberFormat="1" applyFont="1" applyFill="1"/>
    <xf numFmtId="0" fontId="36" fillId="0" borderId="0" xfId="0" applyFont="1" applyFill="1"/>
    <xf numFmtId="0" fontId="10" fillId="0" borderId="1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vertical="center"/>
    </xf>
    <xf numFmtId="0" fontId="39" fillId="0" borderId="0" xfId="1" applyFont="1" applyFill="1" applyBorder="1" applyAlignment="1">
      <alignment vertical="center"/>
    </xf>
    <xf numFmtId="2" fontId="40" fillId="0" borderId="1" xfId="1" applyNumberFormat="1" applyFont="1" applyFill="1" applyBorder="1" applyAlignment="1">
      <alignment horizontal="center" vertical="center"/>
    </xf>
    <xf numFmtId="2" fontId="41" fillId="0" borderId="1" xfId="1" applyNumberFormat="1" applyFont="1" applyFill="1" applyBorder="1" applyAlignment="1">
      <alignment horizontal="center" vertical="center"/>
    </xf>
    <xf numFmtId="0" fontId="40" fillId="0" borderId="1" xfId="1" applyFont="1" applyFill="1" applyBorder="1" applyAlignment="1">
      <alignment horizontal="center" vertical="center" wrapText="1"/>
    </xf>
    <xf numFmtId="3" fontId="40" fillId="0" borderId="1" xfId="1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3" fontId="40" fillId="0" borderId="1" xfId="0" applyNumberFormat="1" applyFont="1" applyFill="1" applyBorder="1" applyAlignment="1">
      <alignment horizontal="center" vertical="center"/>
    </xf>
    <xf numFmtId="4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vertical="center" wrapText="1"/>
    </xf>
    <xf numFmtId="3" fontId="40" fillId="0" borderId="1" xfId="0" applyNumberFormat="1" applyFont="1" applyBorder="1" applyAlignment="1">
      <alignment horizontal="center" vertical="center"/>
    </xf>
    <xf numFmtId="0" fontId="40" fillId="0" borderId="1" xfId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/>
    </xf>
    <xf numFmtId="0" fontId="40" fillId="0" borderId="0" xfId="1" applyFont="1" applyFill="1"/>
    <xf numFmtId="3" fontId="40" fillId="0" borderId="0" xfId="1" applyNumberFormat="1" applyFont="1" applyFill="1" applyAlignment="1">
      <alignment vertical="center"/>
    </xf>
    <xf numFmtId="0" fontId="41" fillId="0" borderId="0" xfId="1" applyFont="1" applyFill="1" applyAlignment="1">
      <alignment horizontal="center" vertical="center"/>
    </xf>
    <xf numFmtId="0" fontId="40" fillId="0" borderId="0" xfId="1" applyFont="1" applyFill="1" applyBorder="1" applyAlignment="1">
      <alignment horizontal="left" vertical="center"/>
    </xf>
    <xf numFmtId="0" fontId="40" fillId="0" borderId="0" xfId="1" applyFont="1" applyFill="1" applyBorder="1" applyAlignment="1">
      <alignment horizontal="left" vertical="top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left" vertical="top" wrapText="1"/>
    </xf>
    <xf numFmtId="0" fontId="4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 wrapText="1"/>
    </xf>
    <xf numFmtId="2" fontId="4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/>
    </xf>
    <xf numFmtId="2" fontId="10" fillId="0" borderId="1" xfId="1" applyNumberFormat="1" applyFont="1" applyFill="1" applyBorder="1" applyAlignment="1">
      <alignment horizontal="center"/>
    </xf>
    <xf numFmtId="2" fontId="11" fillId="0" borderId="1" xfId="1" applyNumberFormat="1" applyFont="1" applyFill="1" applyBorder="1" applyAlignment="1">
      <alignment horizontal="center"/>
    </xf>
    <xf numFmtId="2" fontId="43" fillId="0" borderId="1" xfId="1" applyNumberFormat="1" applyFont="1" applyFill="1" applyBorder="1" applyAlignment="1">
      <alignment horizontal="center" vertical="center"/>
    </xf>
    <xf numFmtId="2" fontId="43" fillId="6" borderId="1" xfId="1" applyNumberFormat="1" applyFont="1" applyFill="1" applyBorder="1" applyAlignment="1">
      <alignment horizontal="center" vertical="center"/>
    </xf>
    <xf numFmtId="2" fontId="44" fillId="0" borderId="1" xfId="1" applyNumberFormat="1" applyFont="1" applyFill="1" applyBorder="1" applyAlignment="1">
      <alignment horizontal="center" vertical="center"/>
    </xf>
    <xf numFmtId="2" fontId="43" fillId="7" borderId="1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left"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right" wrapText="1"/>
    </xf>
    <xf numFmtId="0" fontId="11" fillId="0" borderId="0" xfId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1" fillId="2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wrapText="1"/>
    </xf>
    <xf numFmtId="0" fontId="11" fillId="2" borderId="4" xfId="1" applyFont="1" applyFill="1" applyBorder="1" applyAlignment="1">
      <alignment horizontal="center" wrapText="1"/>
    </xf>
    <xf numFmtId="0" fontId="11" fillId="2" borderId="3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wrapText="1"/>
    </xf>
    <xf numFmtId="0" fontId="12" fillId="0" borderId="3" xfId="1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top" wrapText="1"/>
    </xf>
    <xf numFmtId="0" fontId="11" fillId="2" borderId="4" xfId="1" applyFont="1" applyFill="1" applyBorder="1" applyAlignment="1">
      <alignment horizontal="center" vertical="top" wrapText="1"/>
    </xf>
    <xf numFmtId="0" fontId="11" fillId="2" borderId="3" xfId="1" applyFont="1" applyFill="1" applyBorder="1" applyAlignment="1">
      <alignment horizontal="center" vertical="top" wrapText="1"/>
    </xf>
    <xf numFmtId="49" fontId="6" fillId="0" borderId="2" xfId="1" applyNumberFormat="1" applyFont="1" applyFill="1" applyBorder="1" applyAlignment="1">
      <alignment horizontal="center" wrapText="1"/>
    </xf>
    <xf numFmtId="49" fontId="6" fillId="0" borderId="4" xfId="1" applyNumberFormat="1" applyFont="1" applyFill="1" applyBorder="1" applyAlignment="1">
      <alignment horizontal="center" wrapText="1"/>
    </xf>
    <xf numFmtId="49" fontId="6" fillId="2" borderId="9" xfId="1" applyNumberFormat="1" applyFont="1" applyFill="1" applyBorder="1" applyAlignment="1">
      <alignment horizontal="center" wrapText="1"/>
    </xf>
    <xf numFmtId="49" fontId="6" fillId="2" borderId="8" xfId="1" applyNumberFormat="1" applyFont="1" applyFill="1" applyBorder="1" applyAlignment="1">
      <alignment horizontal="center" wrapText="1"/>
    </xf>
    <xf numFmtId="49" fontId="6" fillId="2" borderId="10" xfId="1" applyNumberFormat="1" applyFont="1" applyFill="1" applyBorder="1" applyAlignment="1">
      <alignment horizontal="center" wrapText="1"/>
    </xf>
    <xf numFmtId="49" fontId="15" fillId="2" borderId="1" xfId="1" applyNumberFormat="1" applyFont="1" applyFill="1" applyBorder="1" applyAlignment="1">
      <alignment horizontal="center" vertical="center"/>
    </xf>
    <xf numFmtId="49" fontId="15" fillId="2" borderId="11" xfId="1" applyNumberFormat="1" applyFont="1" applyFill="1" applyBorder="1" applyAlignment="1">
      <alignment horizontal="center" vertical="center"/>
    </xf>
    <xf numFmtId="49" fontId="15" fillId="2" borderId="12" xfId="1" applyNumberFormat="1" applyFont="1" applyFill="1" applyBorder="1" applyAlignment="1">
      <alignment horizontal="center" vertical="center"/>
    </xf>
    <xf numFmtId="49" fontId="15" fillId="2" borderId="13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center" wrapText="1"/>
    </xf>
    <xf numFmtId="49" fontId="6" fillId="2" borderId="4" xfId="1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/>
    </xf>
    <xf numFmtId="49" fontId="6" fillId="0" borderId="4" xfId="1" applyNumberFormat="1" applyFont="1" applyFill="1" applyBorder="1" applyAlignment="1">
      <alignment horizontal="center"/>
    </xf>
    <xf numFmtId="0" fontId="40" fillId="0" borderId="0" xfId="1" applyFont="1" applyFill="1" applyBorder="1" applyAlignment="1">
      <alignment horizontal="left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center" vertical="center" wrapText="1"/>
    </xf>
    <xf numFmtId="2" fontId="11" fillId="3" borderId="3" xfId="1" applyNumberFormat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wrapText="1"/>
    </xf>
    <xf numFmtId="0" fontId="21" fillId="0" borderId="3" xfId="1" applyFont="1" applyFill="1" applyBorder="1" applyAlignment="1">
      <alignment horizont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2" fontId="6" fillId="3" borderId="3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 wrapText="1"/>
    </xf>
    <xf numFmtId="0" fontId="11" fillId="3" borderId="4" xfId="1" applyFont="1" applyFill="1" applyBorder="1" applyAlignment="1">
      <alignment horizontal="center" wrapText="1"/>
    </xf>
    <xf numFmtId="0" fontId="11" fillId="3" borderId="3" xfId="1" applyFont="1" applyFill="1" applyBorder="1" applyAlignment="1">
      <alignment horizontal="center" wrapText="1"/>
    </xf>
    <xf numFmtId="0" fontId="17" fillId="0" borderId="2" xfId="1" applyFont="1" applyFill="1" applyBorder="1" applyAlignment="1">
      <alignment horizontal="center" wrapText="1"/>
    </xf>
    <xf numFmtId="0" fontId="17" fillId="0" borderId="4" xfId="1" applyFont="1" applyFill="1" applyBorder="1" applyAlignment="1">
      <alignment horizontal="center" wrapText="1"/>
    </xf>
    <xf numFmtId="0" fontId="17" fillId="0" borderId="3" xfId="1" applyFont="1" applyFill="1" applyBorder="1" applyAlignment="1">
      <alignment horizontal="center" wrapText="1"/>
    </xf>
    <xf numFmtId="0" fontId="12" fillId="2" borderId="2" xfId="1" applyFont="1" applyFill="1" applyBorder="1" applyAlignment="1">
      <alignment horizontal="center" wrapText="1"/>
    </xf>
    <xf numFmtId="0" fontId="12" fillId="2" borderId="4" xfId="1" applyFont="1" applyFill="1" applyBorder="1" applyAlignment="1">
      <alignment horizontal="center" wrapText="1"/>
    </xf>
    <xf numFmtId="0" fontId="12" fillId="2" borderId="3" xfId="1" applyFont="1" applyFill="1" applyBorder="1" applyAlignment="1">
      <alignment horizontal="center" wrapText="1"/>
    </xf>
    <xf numFmtId="2" fontId="6" fillId="3" borderId="2" xfId="1" applyNumberFormat="1" applyFont="1" applyFill="1" applyBorder="1" applyAlignment="1">
      <alignment horizontal="center" vertical="center"/>
    </xf>
    <xf numFmtId="2" fontId="6" fillId="3" borderId="4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2" fontId="11" fillId="3" borderId="2" xfId="1" applyNumberFormat="1" applyFont="1" applyFill="1" applyBorder="1" applyAlignment="1">
      <alignment horizontal="center" vertical="center"/>
    </xf>
    <xf numFmtId="2" fontId="11" fillId="3" borderId="4" xfId="1" applyNumberFormat="1" applyFont="1" applyFill="1" applyBorder="1" applyAlignment="1">
      <alignment horizontal="center" vertical="center"/>
    </xf>
    <xf numFmtId="2" fontId="11" fillId="3" borderId="3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wrapText="1"/>
    </xf>
    <xf numFmtId="0" fontId="8" fillId="0" borderId="4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9" fillId="0" borderId="4" xfId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2" fontId="7" fillId="3" borderId="4" xfId="1" applyNumberFormat="1" applyFont="1" applyFill="1" applyBorder="1" applyAlignment="1">
      <alignment horizontal="center" vertical="center" wrapText="1"/>
    </xf>
    <xf numFmtId="2" fontId="7" fillId="3" borderId="3" xfId="1" applyNumberFormat="1" applyFont="1" applyFill="1" applyBorder="1" applyAlignment="1">
      <alignment horizontal="center" vertical="center" wrapText="1"/>
    </xf>
    <xf numFmtId="2" fontId="9" fillId="0" borderId="2" xfId="1" applyNumberFormat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2" fontId="9" fillId="0" borderId="3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Табличный" xfId="2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53"/>
  <sheetViews>
    <sheetView tabSelected="1" view="pageBreakPreview" zoomScale="75" zoomScaleNormal="100" zoomScaleSheetLayoutView="75" workbookViewId="0">
      <selection activeCell="C7" sqref="C7"/>
    </sheetView>
  </sheetViews>
  <sheetFormatPr defaultColWidth="9.140625" defaultRowHeight="18.75" x14ac:dyDescent="0.3"/>
  <cols>
    <col min="1" max="1" width="13.85546875" style="29" customWidth="1"/>
    <col min="2" max="2" width="76.85546875" style="29" customWidth="1"/>
    <col min="3" max="3" width="13.85546875" style="31" customWidth="1"/>
    <col min="4" max="4" width="17" style="34" customWidth="1"/>
    <col min="5" max="5" width="19" style="35" customWidth="1"/>
    <col min="6" max="6" width="11.28515625" style="172" hidden="1" customWidth="1"/>
    <col min="7" max="7" width="22.7109375" style="172" hidden="1" customWidth="1"/>
    <col min="8" max="8" width="12.85546875" style="172" hidden="1" customWidth="1"/>
    <col min="9" max="9" width="17.5703125" style="172" hidden="1" customWidth="1"/>
    <col min="10" max="10" width="13.140625" style="172" hidden="1" customWidth="1"/>
    <col min="11" max="11" width="11.42578125" style="172" hidden="1" customWidth="1"/>
    <col min="12" max="13" width="0" style="172" hidden="1" customWidth="1"/>
    <col min="14" max="16384" width="9.140625" style="29"/>
  </cols>
  <sheetData>
    <row r="1" spans="1:13" x14ac:dyDescent="0.3">
      <c r="A1" s="2"/>
      <c r="B1" s="2"/>
      <c r="C1" s="32" t="s">
        <v>29</v>
      </c>
      <c r="D1" s="32"/>
    </row>
    <row r="2" spans="1:13" x14ac:dyDescent="0.3">
      <c r="A2" s="2"/>
      <c r="B2" s="2"/>
      <c r="C2" s="32" t="s">
        <v>725</v>
      </c>
      <c r="D2" s="32"/>
    </row>
    <row r="3" spans="1:13" x14ac:dyDescent="0.3">
      <c r="A3" s="2"/>
      <c r="B3" s="2"/>
      <c r="C3" s="32" t="s">
        <v>30</v>
      </c>
      <c r="D3" s="32"/>
      <c r="J3" s="173"/>
    </row>
    <row r="4" spans="1:13" ht="23.25" customHeight="1" x14ac:dyDescent="0.3">
      <c r="A4" s="2"/>
      <c r="B4" s="2"/>
      <c r="C4" s="32" t="s">
        <v>726</v>
      </c>
      <c r="D4" s="32"/>
      <c r="J4" s="173"/>
    </row>
    <row r="5" spans="1:13" ht="23.25" customHeight="1" x14ac:dyDescent="0.3">
      <c r="A5" s="2"/>
      <c r="B5" s="2"/>
      <c r="C5" s="203" t="s">
        <v>819</v>
      </c>
      <c r="D5" s="32"/>
    </row>
    <row r="6" spans="1:13" s="24" customFormat="1" ht="23.25" customHeight="1" x14ac:dyDescent="0.25">
      <c r="A6" s="1"/>
      <c r="B6" s="1"/>
      <c r="C6" s="202" t="s">
        <v>868</v>
      </c>
      <c r="D6" s="33"/>
      <c r="E6" s="36"/>
      <c r="F6" s="174"/>
      <c r="G6" s="174"/>
      <c r="H6" s="174"/>
      <c r="I6" s="174"/>
      <c r="J6" s="174"/>
      <c r="K6" s="174"/>
      <c r="L6" s="174"/>
      <c r="M6" s="174"/>
    </row>
    <row r="7" spans="1:13" x14ac:dyDescent="0.3">
      <c r="A7" s="2"/>
      <c r="B7" s="2"/>
      <c r="C7" s="32"/>
    </row>
    <row r="8" spans="1:13" ht="18.75" customHeight="1" x14ac:dyDescent="0.3">
      <c r="A8" s="278" t="s">
        <v>820</v>
      </c>
      <c r="B8" s="278"/>
      <c r="C8" s="278"/>
      <c r="D8" s="278"/>
      <c r="E8" s="278"/>
    </row>
    <row r="9" spans="1:13" ht="19.5" customHeight="1" x14ac:dyDescent="0.3">
      <c r="A9" s="279" t="s">
        <v>31</v>
      </c>
      <c r="B9" s="279"/>
      <c r="C9" s="279"/>
      <c r="D9" s="279"/>
      <c r="E9" s="279"/>
    </row>
    <row r="10" spans="1:13" ht="22.5" customHeight="1" x14ac:dyDescent="0.3">
      <c r="A10" s="279" t="s">
        <v>537</v>
      </c>
      <c r="B10" s="279"/>
      <c r="C10" s="279"/>
      <c r="D10" s="279"/>
      <c r="E10" s="279"/>
    </row>
    <row r="11" spans="1:13" ht="20.25" customHeight="1" x14ac:dyDescent="0.3">
      <c r="A11" s="278" t="s">
        <v>821</v>
      </c>
      <c r="B11" s="278"/>
      <c r="C11" s="278"/>
      <c r="D11" s="278"/>
      <c r="E11" s="278"/>
    </row>
    <row r="12" spans="1:13" ht="11.25" customHeight="1" x14ac:dyDescent="0.3">
      <c r="A12" s="106"/>
      <c r="B12" s="106"/>
      <c r="C12" s="154"/>
      <c r="D12" s="289"/>
      <c r="E12" s="289"/>
    </row>
    <row r="13" spans="1:13" s="26" customFormat="1" ht="18.75" customHeight="1" x14ac:dyDescent="0.25">
      <c r="A13" s="287" t="s">
        <v>32</v>
      </c>
      <c r="B13" s="288" t="s">
        <v>33</v>
      </c>
      <c r="C13" s="283" t="s">
        <v>370</v>
      </c>
      <c r="D13" s="285" t="s">
        <v>371</v>
      </c>
      <c r="E13" s="292" t="s">
        <v>536</v>
      </c>
      <c r="F13" s="175"/>
      <c r="G13" s="175"/>
      <c r="H13" s="175"/>
      <c r="I13" s="175"/>
      <c r="J13" s="175"/>
      <c r="K13" s="175"/>
      <c r="L13" s="175"/>
      <c r="M13" s="175"/>
    </row>
    <row r="14" spans="1:13" s="26" customFormat="1" x14ac:dyDescent="0.25">
      <c r="A14" s="284"/>
      <c r="B14" s="284"/>
      <c r="C14" s="284"/>
      <c r="D14" s="286"/>
      <c r="E14" s="293"/>
      <c r="F14" s="175"/>
      <c r="G14" s="175"/>
      <c r="H14" s="175"/>
      <c r="I14" s="175"/>
      <c r="J14" s="175"/>
      <c r="K14" s="175"/>
      <c r="L14" s="175"/>
      <c r="M14" s="175"/>
    </row>
    <row r="15" spans="1:13" s="26" customFormat="1" x14ac:dyDescent="0.25">
      <c r="A15" s="284"/>
      <c r="B15" s="284"/>
      <c r="C15" s="284"/>
      <c r="D15" s="286"/>
      <c r="E15" s="293"/>
      <c r="F15" s="175"/>
      <c r="G15" s="175"/>
      <c r="H15" s="175"/>
      <c r="I15" s="175"/>
      <c r="J15" s="175"/>
      <c r="K15" s="175"/>
      <c r="L15" s="175"/>
      <c r="M15" s="175"/>
    </row>
    <row r="16" spans="1:13" s="26" customFormat="1" ht="21" customHeight="1" x14ac:dyDescent="0.25">
      <c r="A16" s="284"/>
      <c r="B16" s="284"/>
      <c r="C16" s="284"/>
      <c r="D16" s="286"/>
      <c r="E16" s="294"/>
      <c r="F16" s="175"/>
      <c r="G16" s="175"/>
      <c r="H16" s="175"/>
      <c r="I16" s="175"/>
      <c r="J16" s="175"/>
      <c r="K16" s="175"/>
      <c r="L16" s="175"/>
      <c r="M16" s="175"/>
    </row>
    <row r="17" spans="1:13" s="25" customFormat="1" ht="12" x14ac:dyDescent="0.25">
      <c r="A17" s="64">
        <v>1</v>
      </c>
      <c r="B17" s="64">
        <v>2</v>
      </c>
      <c r="C17" s="64">
        <v>3</v>
      </c>
      <c r="D17" s="65">
        <v>4</v>
      </c>
      <c r="E17" s="64">
        <v>5</v>
      </c>
      <c r="F17" s="176"/>
      <c r="G17" s="176"/>
      <c r="H17" s="176"/>
      <c r="I17" s="176"/>
      <c r="J17" s="176"/>
      <c r="K17" s="176"/>
      <c r="L17" s="176"/>
      <c r="M17" s="176"/>
    </row>
    <row r="18" spans="1:13" x14ac:dyDescent="0.3">
      <c r="A18" s="280" t="s">
        <v>34</v>
      </c>
      <c r="B18" s="281"/>
      <c r="C18" s="281"/>
      <c r="D18" s="281"/>
      <c r="E18" s="282"/>
    </row>
    <row r="19" spans="1:13" ht="20.25" x14ac:dyDescent="0.3">
      <c r="A19" s="98" t="s">
        <v>35</v>
      </c>
      <c r="B19" s="268" t="s">
        <v>36</v>
      </c>
      <c r="C19" s="269"/>
      <c r="D19" s="269"/>
      <c r="E19" s="270"/>
    </row>
    <row r="20" spans="1:13" ht="37.5" x14ac:dyDescent="0.3">
      <c r="A20" s="102" t="s">
        <v>37</v>
      </c>
      <c r="B20" s="103" t="s">
        <v>552</v>
      </c>
      <c r="C20" s="155"/>
      <c r="D20" s="104"/>
      <c r="E20" s="105"/>
      <c r="F20" s="177"/>
    </row>
    <row r="21" spans="1:13" ht="20.25" x14ac:dyDescent="0.3">
      <c r="A21" s="3" t="s">
        <v>38</v>
      </c>
      <c r="B21" s="50" t="s">
        <v>39</v>
      </c>
      <c r="C21" s="108"/>
      <c r="D21" s="110"/>
      <c r="E21" s="68"/>
    </row>
    <row r="22" spans="1:13" ht="37.5" x14ac:dyDescent="0.3">
      <c r="A22" s="3" t="s">
        <v>40</v>
      </c>
      <c r="B22" s="43" t="s">
        <v>553</v>
      </c>
      <c r="C22" s="108"/>
      <c r="D22" s="110"/>
      <c r="E22" s="68"/>
    </row>
    <row r="23" spans="1:13" ht="20.25" x14ac:dyDescent="0.3">
      <c r="A23" s="3" t="s">
        <v>41</v>
      </c>
      <c r="B23" s="43" t="s">
        <v>42</v>
      </c>
      <c r="C23" s="108">
        <v>40.75</v>
      </c>
      <c r="D23" s="37">
        <v>0.98</v>
      </c>
      <c r="E23" s="68">
        <f>C23+D23</f>
        <v>41.73</v>
      </c>
      <c r="F23" s="178"/>
    </row>
    <row r="24" spans="1:13" ht="20.25" x14ac:dyDescent="0.3">
      <c r="A24" s="3" t="s">
        <v>43</v>
      </c>
      <c r="B24" s="43" t="s">
        <v>44</v>
      </c>
      <c r="C24" s="108">
        <v>60.13</v>
      </c>
      <c r="D24" s="37">
        <v>0.98</v>
      </c>
      <c r="E24" s="68">
        <f>C24+D24</f>
        <v>61.11</v>
      </c>
      <c r="F24" s="178"/>
    </row>
    <row r="25" spans="1:13" ht="56.25" x14ac:dyDescent="0.3">
      <c r="A25" s="23" t="s">
        <v>45</v>
      </c>
      <c r="B25" s="45" t="s">
        <v>554</v>
      </c>
      <c r="C25" s="108"/>
      <c r="D25" s="110"/>
      <c r="E25" s="68"/>
      <c r="F25" s="178"/>
    </row>
    <row r="26" spans="1:13" ht="37.5" x14ac:dyDescent="0.3">
      <c r="A26" s="3" t="s">
        <v>46</v>
      </c>
      <c r="B26" s="43" t="s">
        <v>555</v>
      </c>
      <c r="C26" s="108">
        <v>60.13</v>
      </c>
      <c r="D26" s="37">
        <v>0.98</v>
      </c>
      <c r="E26" s="68">
        <f t="shared" ref="E26:E42" si="0">C26+D26</f>
        <v>61.11</v>
      </c>
      <c r="F26" s="178"/>
    </row>
    <row r="27" spans="1:13" ht="37.5" x14ac:dyDescent="0.3">
      <c r="A27" s="3" t="s">
        <v>47</v>
      </c>
      <c r="B27" s="43" t="s">
        <v>556</v>
      </c>
      <c r="C27" s="108">
        <v>81.56</v>
      </c>
      <c r="D27" s="37">
        <v>2.4500000000000002</v>
      </c>
      <c r="E27" s="68">
        <f t="shared" si="0"/>
        <v>84.01</v>
      </c>
      <c r="F27" s="178"/>
    </row>
    <row r="28" spans="1:13" ht="37.5" x14ac:dyDescent="0.3">
      <c r="A28" s="23" t="s">
        <v>48</v>
      </c>
      <c r="B28" s="45" t="s">
        <v>557</v>
      </c>
      <c r="C28" s="108"/>
      <c r="D28" s="109"/>
      <c r="E28" s="68"/>
      <c r="F28" s="178"/>
    </row>
    <row r="29" spans="1:13" ht="37.5" x14ac:dyDescent="0.3">
      <c r="A29" s="3" t="s">
        <v>49</v>
      </c>
      <c r="B29" s="43" t="s">
        <v>558</v>
      </c>
      <c r="C29" s="108"/>
      <c r="D29" s="109"/>
      <c r="E29" s="68"/>
      <c r="F29" s="178"/>
    </row>
    <row r="30" spans="1:13" ht="20.25" x14ac:dyDescent="0.3">
      <c r="A30" s="3" t="s">
        <v>50</v>
      </c>
      <c r="B30" s="43" t="s">
        <v>559</v>
      </c>
      <c r="C30" s="108">
        <v>40.75</v>
      </c>
      <c r="D30" s="37">
        <v>0.98</v>
      </c>
      <c r="E30" s="68">
        <f t="shared" si="0"/>
        <v>41.73</v>
      </c>
      <c r="F30" s="178"/>
    </row>
    <row r="31" spans="1:13" ht="20.25" x14ac:dyDescent="0.3">
      <c r="A31" s="3" t="s">
        <v>51</v>
      </c>
      <c r="B31" s="43" t="s">
        <v>560</v>
      </c>
      <c r="C31" s="108">
        <v>60.13</v>
      </c>
      <c r="D31" s="37">
        <v>0.98</v>
      </c>
      <c r="E31" s="68">
        <f t="shared" si="0"/>
        <v>61.11</v>
      </c>
      <c r="F31" s="178"/>
    </row>
    <row r="32" spans="1:13" ht="37.5" x14ac:dyDescent="0.3">
      <c r="A32" s="3" t="s">
        <v>52</v>
      </c>
      <c r="B32" s="45" t="s">
        <v>561</v>
      </c>
      <c r="C32" s="108"/>
      <c r="D32" s="109"/>
      <c r="E32" s="68"/>
      <c r="F32" s="178"/>
    </row>
    <row r="33" spans="1:6" ht="20.25" x14ac:dyDescent="0.3">
      <c r="A33" s="3" t="s">
        <v>53</v>
      </c>
      <c r="B33" s="43" t="s">
        <v>559</v>
      </c>
      <c r="C33" s="108">
        <v>40.75</v>
      </c>
      <c r="D33" s="37">
        <v>0.98</v>
      </c>
      <c r="E33" s="68">
        <f t="shared" si="0"/>
        <v>41.73</v>
      </c>
      <c r="F33" s="178"/>
    </row>
    <row r="34" spans="1:6" ht="20.25" x14ac:dyDescent="0.3">
      <c r="A34" s="3" t="s">
        <v>54</v>
      </c>
      <c r="B34" s="43" t="s">
        <v>560</v>
      </c>
      <c r="C34" s="108">
        <v>60.13</v>
      </c>
      <c r="D34" s="37">
        <v>0.98</v>
      </c>
      <c r="E34" s="68">
        <f t="shared" si="0"/>
        <v>61.11</v>
      </c>
      <c r="F34" s="178"/>
    </row>
    <row r="35" spans="1:6" ht="37.5" x14ac:dyDescent="0.3">
      <c r="A35" s="3" t="s">
        <v>55</v>
      </c>
      <c r="B35" s="45" t="s">
        <v>562</v>
      </c>
      <c r="C35" s="108"/>
      <c r="D35" s="109"/>
      <c r="E35" s="68"/>
      <c r="F35" s="178"/>
    </row>
    <row r="36" spans="1:6" ht="20.25" x14ac:dyDescent="0.3">
      <c r="A36" s="3" t="s">
        <v>56</v>
      </c>
      <c r="B36" s="43" t="s">
        <v>42</v>
      </c>
      <c r="C36" s="108">
        <v>40.75</v>
      </c>
      <c r="D36" s="37">
        <v>0.98</v>
      </c>
      <c r="E36" s="68">
        <f t="shared" si="0"/>
        <v>41.73</v>
      </c>
      <c r="F36" s="178"/>
    </row>
    <row r="37" spans="1:6" ht="20.25" x14ac:dyDescent="0.3">
      <c r="A37" s="3" t="s">
        <v>57</v>
      </c>
      <c r="B37" s="43" t="s">
        <v>44</v>
      </c>
      <c r="C37" s="108">
        <v>60.13</v>
      </c>
      <c r="D37" s="37">
        <v>0.98</v>
      </c>
      <c r="E37" s="68">
        <f t="shared" si="0"/>
        <v>61.11</v>
      </c>
      <c r="F37" s="178"/>
    </row>
    <row r="38" spans="1:6" ht="37.5" x14ac:dyDescent="0.3">
      <c r="A38" s="3" t="s">
        <v>58</v>
      </c>
      <c r="B38" s="45" t="s">
        <v>563</v>
      </c>
      <c r="C38" s="108">
        <v>38.76</v>
      </c>
      <c r="D38" s="37">
        <v>0.98</v>
      </c>
      <c r="E38" s="68">
        <f t="shared" si="0"/>
        <v>39.74</v>
      </c>
      <c r="F38" s="178"/>
    </row>
    <row r="39" spans="1:6" ht="37.5" x14ac:dyDescent="0.3">
      <c r="A39" s="3" t="s">
        <v>59</v>
      </c>
      <c r="B39" s="45" t="s">
        <v>564</v>
      </c>
      <c r="C39" s="108">
        <v>35.29</v>
      </c>
      <c r="D39" s="37">
        <v>0.98</v>
      </c>
      <c r="E39" s="68">
        <f t="shared" si="0"/>
        <v>36.270000000000003</v>
      </c>
      <c r="F39" s="178"/>
    </row>
    <row r="40" spans="1:6" ht="37.5" x14ac:dyDescent="0.3">
      <c r="A40" s="23" t="s">
        <v>60</v>
      </c>
      <c r="B40" s="45" t="s">
        <v>61</v>
      </c>
      <c r="C40" s="108"/>
      <c r="D40" s="37"/>
      <c r="E40" s="68"/>
      <c r="F40" s="178"/>
    </row>
    <row r="41" spans="1:6" ht="37.5" x14ac:dyDescent="0.3">
      <c r="A41" s="3" t="s">
        <v>565</v>
      </c>
      <c r="B41" s="43" t="s">
        <v>566</v>
      </c>
      <c r="C41" s="108">
        <v>55.28</v>
      </c>
      <c r="D41" s="37">
        <v>0.98</v>
      </c>
      <c r="E41" s="68">
        <f t="shared" si="0"/>
        <v>56.26</v>
      </c>
      <c r="F41" s="178"/>
    </row>
    <row r="42" spans="1:6" ht="37.5" x14ac:dyDescent="0.3">
      <c r="A42" s="3" t="s">
        <v>565</v>
      </c>
      <c r="B42" s="43" t="s">
        <v>567</v>
      </c>
      <c r="C42" s="108">
        <v>158.13</v>
      </c>
      <c r="D42" s="37">
        <v>30.25</v>
      </c>
      <c r="E42" s="68">
        <f t="shared" si="0"/>
        <v>188.38</v>
      </c>
      <c r="F42" s="178"/>
    </row>
    <row r="43" spans="1:6" ht="39.75" customHeight="1" x14ac:dyDescent="0.3">
      <c r="A43" s="23" t="s">
        <v>62</v>
      </c>
      <c r="B43" s="45" t="s">
        <v>63</v>
      </c>
      <c r="C43" s="69">
        <v>66.8</v>
      </c>
      <c r="D43" s="66"/>
      <c r="E43" s="68">
        <f>C43+D43</f>
        <v>66.8</v>
      </c>
      <c r="F43" s="178"/>
    </row>
    <row r="44" spans="1:6" ht="41.25" customHeight="1" x14ac:dyDescent="0.3">
      <c r="A44" s="5" t="s">
        <v>314</v>
      </c>
      <c r="B44" s="51" t="s">
        <v>315</v>
      </c>
      <c r="C44" s="67"/>
      <c r="D44" s="67"/>
      <c r="E44" s="68"/>
      <c r="F44" s="178"/>
    </row>
    <row r="45" spans="1:6" ht="25.5" customHeight="1" x14ac:dyDescent="0.3">
      <c r="A45" s="6" t="s">
        <v>316</v>
      </c>
      <c r="B45" s="42" t="s">
        <v>317</v>
      </c>
      <c r="C45" s="67">
        <v>81.64</v>
      </c>
      <c r="D45" s="69">
        <v>0.98</v>
      </c>
      <c r="E45" s="68">
        <f>C45+D45</f>
        <v>82.62</v>
      </c>
      <c r="F45" s="178"/>
    </row>
    <row r="46" spans="1:6" ht="18.75" customHeight="1" x14ac:dyDescent="0.3">
      <c r="A46" s="6" t="s">
        <v>318</v>
      </c>
      <c r="B46" s="42" t="s">
        <v>319</v>
      </c>
      <c r="C46" s="67">
        <v>106.22</v>
      </c>
      <c r="D46" s="69">
        <v>0.98</v>
      </c>
      <c r="E46" s="68">
        <f>C46+D46</f>
        <v>107.2</v>
      </c>
      <c r="F46" s="178"/>
    </row>
    <row r="47" spans="1:6" ht="18.75" customHeight="1" x14ac:dyDescent="0.3">
      <c r="A47" s="6" t="s">
        <v>320</v>
      </c>
      <c r="B47" s="52" t="s">
        <v>321</v>
      </c>
      <c r="C47" s="69">
        <v>154.86000000000001</v>
      </c>
      <c r="D47" s="69">
        <v>0.98</v>
      </c>
      <c r="E47" s="68">
        <f>C47+D47</f>
        <v>155.84</v>
      </c>
      <c r="F47" s="178"/>
    </row>
    <row r="48" spans="1:6" ht="18.75" customHeight="1" x14ac:dyDescent="0.3">
      <c r="A48" s="6" t="s">
        <v>322</v>
      </c>
      <c r="B48" s="52" t="s">
        <v>323</v>
      </c>
      <c r="C48" s="67">
        <v>106.22</v>
      </c>
      <c r="D48" s="69">
        <v>0.98</v>
      </c>
      <c r="E48" s="68">
        <f>C48+D48</f>
        <v>107.2</v>
      </c>
      <c r="F48" s="178"/>
    </row>
    <row r="49" spans="1:6" ht="20.25" customHeight="1" x14ac:dyDescent="0.3">
      <c r="A49" s="20" t="s">
        <v>64</v>
      </c>
      <c r="B49" s="263" t="s">
        <v>65</v>
      </c>
      <c r="C49" s="264"/>
      <c r="D49" s="264"/>
      <c r="E49" s="265"/>
      <c r="F49" s="178"/>
    </row>
    <row r="50" spans="1:6" ht="18.75" customHeight="1" x14ac:dyDescent="0.3">
      <c r="A50" s="4" t="s">
        <v>66</v>
      </c>
      <c r="B50" s="48" t="s">
        <v>67</v>
      </c>
      <c r="C50" s="156"/>
      <c r="D50" s="18"/>
      <c r="E50" s="28"/>
      <c r="F50" s="178"/>
    </row>
    <row r="51" spans="1:6" ht="18.75" customHeight="1" x14ac:dyDescent="0.3">
      <c r="A51" s="4" t="s">
        <v>68</v>
      </c>
      <c r="B51" s="49" t="s">
        <v>69</v>
      </c>
      <c r="C51" s="156"/>
      <c r="D51" s="18"/>
      <c r="E51" s="28"/>
      <c r="F51" s="178"/>
    </row>
    <row r="52" spans="1:6" ht="54" customHeight="1" x14ac:dyDescent="0.3">
      <c r="A52" s="4" t="s">
        <v>70</v>
      </c>
      <c r="B52" s="48" t="s">
        <v>71</v>
      </c>
      <c r="C52" s="69">
        <v>45.22</v>
      </c>
      <c r="D52" s="69">
        <v>0.49</v>
      </c>
      <c r="E52" s="68">
        <f>C52+D52</f>
        <v>45.71</v>
      </c>
      <c r="F52" s="178"/>
    </row>
    <row r="53" spans="1:6" ht="18.75" customHeight="1" x14ac:dyDescent="0.3">
      <c r="A53" s="4" t="s">
        <v>72</v>
      </c>
      <c r="B53" s="49" t="s">
        <v>73</v>
      </c>
      <c r="C53" s="67"/>
      <c r="D53" s="69"/>
      <c r="E53" s="68"/>
      <c r="F53" s="178"/>
    </row>
    <row r="54" spans="1:6" ht="54" customHeight="1" x14ac:dyDescent="0.3">
      <c r="A54" s="4" t="s">
        <v>74</v>
      </c>
      <c r="B54" s="48" t="s">
        <v>71</v>
      </c>
      <c r="C54" s="69">
        <v>45.22</v>
      </c>
      <c r="D54" s="69">
        <v>0.49</v>
      </c>
      <c r="E54" s="68">
        <f>C54+D54</f>
        <v>45.71</v>
      </c>
      <c r="F54" s="178"/>
    </row>
    <row r="55" spans="1:6" ht="18.75" customHeight="1" x14ac:dyDescent="0.3">
      <c r="A55" s="4" t="s">
        <v>75</v>
      </c>
      <c r="B55" s="49" t="s">
        <v>76</v>
      </c>
      <c r="C55" s="67"/>
      <c r="D55" s="66"/>
      <c r="E55" s="68"/>
      <c r="F55" s="178"/>
    </row>
    <row r="56" spans="1:6" ht="56.25" x14ac:dyDescent="0.3">
      <c r="A56" s="4" t="s">
        <v>77</v>
      </c>
      <c r="B56" s="48" t="s">
        <v>71</v>
      </c>
      <c r="C56" s="69">
        <v>30.22</v>
      </c>
      <c r="D56" s="69">
        <v>0.49</v>
      </c>
      <c r="E56" s="68">
        <f>C56+D56</f>
        <v>30.71</v>
      </c>
      <c r="F56" s="178"/>
    </row>
    <row r="57" spans="1:6" ht="37.5" x14ac:dyDescent="0.3">
      <c r="A57" s="99" t="s">
        <v>78</v>
      </c>
      <c r="B57" s="53" t="s">
        <v>79</v>
      </c>
      <c r="C57" s="67"/>
      <c r="D57" s="66"/>
      <c r="E57" s="68"/>
      <c r="F57" s="178"/>
    </row>
    <row r="58" spans="1:6" ht="21" customHeight="1" x14ac:dyDescent="0.3">
      <c r="A58" s="4" t="s">
        <v>80</v>
      </c>
      <c r="B58" s="49" t="s">
        <v>81</v>
      </c>
      <c r="C58" s="67"/>
      <c r="D58" s="66"/>
      <c r="E58" s="68"/>
      <c r="F58" s="178"/>
    </row>
    <row r="59" spans="1:6" ht="56.25" customHeight="1" x14ac:dyDescent="0.3">
      <c r="A59" s="4" t="s">
        <v>82</v>
      </c>
      <c r="B59" s="48" t="s">
        <v>71</v>
      </c>
      <c r="C59" s="69">
        <v>60.2</v>
      </c>
      <c r="D59" s="69">
        <v>0.49</v>
      </c>
      <c r="E59" s="68">
        <f>C59+D59</f>
        <v>60.69</v>
      </c>
      <c r="F59" s="178"/>
    </row>
    <row r="60" spans="1:6" ht="18.75" customHeight="1" x14ac:dyDescent="0.3">
      <c r="A60" s="4" t="s">
        <v>83</v>
      </c>
      <c r="B60" s="49" t="s">
        <v>84</v>
      </c>
      <c r="C60" s="67"/>
      <c r="D60" s="66"/>
      <c r="E60" s="68"/>
      <c r="F60" s="178"/>
    </row>
    <row r="61" spans="1:6" ht="56.25" x14ac:dyDescent="0.3">
      <c r="A61" s="4" t="s">
        <v>85</v>
      </c>
      <c r="B61" s="48" t="s">
        <v>71</v>
      </c>
      <c r="C61" s="69">
        <v>30.22</v>
      </c>
      <c r="D61" s="69">
        <v>0.49</v>
      </c>
      <c r="E61" s="68">
        <f>C61+D61</f>
        <v>30.71</v>
      </c>
      <c r="F61" s="178"/>
    </row>
    <row r="62" spans="1:6" ht="18.75" customHeight="1" x14ac:dyDescent="0.3">
      <c r="A62" s="4" t="s">
        <v>86</v>
      </c>
      <c r="B62" s="49" t="s">
        <v>87</v>
      </c>
      <c r="C62" s="67"/>
      <c r="D62" s="66"/>
      <c r="E62" s="68"/>
      <c r="F62" s="178"/>
    </row>
    <row r="63" spans="1:6" ht="56.25" x14ac:dyDescent="0.3">
      <c r="A63" s="4" t="s">
        <v>88</v>
      </c>
      <c r="B63" s="48" t="s">
        <v>71</v>
      </c>
      <c r="C63" s="69">
        <v>45.22</v>
      </c>
      <c r="D63" s="69">
        <v>0.63</v>
      </c>
      <c r="E63" s="68">
        <f>C63+D63</f>
        <v>45.85</v>
      </c>
      <c r="F63" s="178"/>
    </row>
    <row r="64" spans="1:6" ht="18.75" customHeight="1" x14ac:dyDescent="0.3">
      <c r="A64" s="4" t="s">
        <v>89</v>
      </c>
      <c r="B64" s="49" t="s">
        <v>90</v>
      </c>
      <c r="C64" s="67"/>
      <c r="D64" s="66"/>
      <c r="E64" s="68"/>
      <c r="F64" s="178"/>
    </row>
    <row r="65" spans="1:6" ht="56.25" x14ac:dyDescent="0.3">
      <c r="A65" s="4" t="s">
        <v>91</v>
      </c>
      <c r="B65" s="48" t="s">
        <v>71</v>
      </c>
      <c r="C65" s="69">
        <v>75.38</v>
      </c>
      <c r="D65" s="69">
        <v>0.63</v>
      </c>
      <c r="E65" s="68">
        <f>C65+D65</f>
        <v>76.010000000000005</v>
      </c>
      <c r="F65" s="178"/>
    </row>
    <row r="66" spans="1:6" ht="36.75" customHeight="1" x14ac:dyDescent="0.3">
      <c r="A66" s="4" t="s">
        <v>92</v>
      </c>
      <c r="B66" s="49" t="s">
        <v>93</v>
      </c>
      <c r="C66" s="67"/>
      <c r="D66" s="66"/>
      <c r="E66" s="68"/>
      <c r="F66" s="178"/>
    </row>
    <row r="67" spans="1:6" ht="56.25" x14ac:dyDescent="0.3">
      <c r="A67" s="4" t="s">
        <v>94</v>
      </c>
      <c r="B67" s="48" t="s">
        <v>71</v>
      </c>
      <c r="C67" s="69">
        <v>90.36</v>
      </c>
      <c r="D67" s="69">
        <v>0.63</v>
      </c>
      <c r="E67" s="68">
        <f>C67+D67</f>
        <v>90.99</v>
      </c>
      <c r="F67" s="178"/>
    </row>
    <row r="68" spans="1:6" ht="21.75" customHeight="1" x14ac:dyDescent="0.3">
      <c r="A68" s="4" t="s">
        <v>95</v>
      </c>
      <c r="B68" s="53" t="s">
        <v>96</v>
      </c>
      <c r="C68" s="157"/>
      <c r="D68" s="70"/>
      <c r="E68" s="68"/>
      <c r="F68" s="178"/>
    </row>
    <row r="69" spans="1:6" ht="56.25" x14ac:dyDescent="0.3">
      <c r="A69" s="4" t="s">
        <v>97</v>
      </c>
      <c r="B69" s="48" t="s">
        <v>71</v>
      </c>
      <c r="C69" s="69">
        <v>60.2</v>
      </c>
      <c r="D69" s="69">
        <v>0.49</v>
      </c>
      <c r="E69" s="68">
        <f>C69+D69</f>
        <v>60.69</v>
      </c>
      <c r="F69" s="178"/>
    </row>
    <row r="70" spans="1:6" ht="18.75" customHeight="1" x14ac:dyDescent="0.3">
      <c r="A70" s="7" t="s">
        <v>98</v>
      </c>
      <c r="B70" s="53" t="s">
        <v>99</v>
      </c>
      <c r="C70" s="67"/>
      <c r="D70" s="66"/>
      <c r="E70" s="68"/>
      <c r="F70" s="178"/>
    </row>
    <row r="71" spans="1:6" ht="56.25" customHeight="1" x14ac:dyDescent="0.3">
      <c r="A71" s="7" t="s">
        <v>100</v>
      </c>
      <c r="B71" s="48" t="s">
        <v>71</v>
      </c>
      <c r="C71" s="69">
        <v>60.2</v>
      </c>
      <c r="D71" s="69">
        <v>0.75</v>
      </c>
      <c r="E71" s="68">
        <f>C71+D71</f>
        <v>60.95</v>
      </c>
      <c r="F71" s="178"/>
    </row>
    <row r="72" spans="1:6" ht="18.75" customHeight="1" x14ac:dyDescent="0.3">
      <c r="A72" s="7" t="s">
        <v>101</v>
      </c>
      <c r="B72" s="53" t="s">
        <v>102</v>
      </c>
      <c r="C72" s="67"/>
      <c r="D72" s="66"/>
      <c r="E72" s="68"/>
      <c r="F72" s="178"/>
    </row>
    <row r="73" spans="1:6" ht="56.25" x14ac:dyDescent="0.3">
      <c r="A73" s="7" t="s">
        <v>103</v>
      </c>
      <c r="B73" s="48" t="s">
        <v>71</v>
      </c>
      <c r="C73" s="69">
        <v>60.2</v>
      </c>
      <c r="D73" s="69">
        <v>0.56000000000000005</v>
      </c>
      <c r="E73" s="68">
        <f>C73+D73</f>
        <v>60.76</v>
      </c>
      <c r="F73" s="178"/>
    </row>
    <row r="74" spans="1:6" ht="18.75" customHeight="1" x14ac:dyDescent="0.3">
      <c r="A74" s="7" t="s">
        <v>104</v>
      </c>
      <c r="B74" s="53" t="s">
        <v>105</v>
      </c>
      <c r="C74" s="67"/>
      <c r="D74" s="66"/>
      <c r="E74" s="68"/>
      <c r="F74" s="178"/>
    </row>
    <row r="75" spans="1:6" ht="56.25" x14ac:dyDescent="0.3">
      <c r="A75" s="7" t="s">
        <v>106</v>
      </c>
      <c r="B75" s="48" t="s">
        <v>71</v>
      </c>
      <c r="C75" s="69">
        <v>90.36</v>
      </c>
      <c r="D75" s="69">
        <v>0.56000000000000005</v>
      </c>
      <c r="E75" s="68">
        <f>C75+D75</f>
        <v>90.92</v>
      </c>
      <c r="F75" s="178"/>
    </row>
    <row r="76" spans="1:6" ht="20.25" x14ac:dyDescent="0.3">
      <c r="A76" s="7" t="s">
        <v>107</v>
      </c>
      <c r="B76" s="53" t="s">
        <v>108</v>
      </c>
      <c r="C76" s="67"/>
      <c r="D76" s="66"/>
      <c r="E76" s="68"/>
      <c r="F76" s="178"/>
    </row>
    <row r="77" spans="1:6" ht="56.25" x14ac:dyDescent="0.3">
      <c r="A77" s="7" t="s">
        <v>109</v>
      </c>
      <c r="B77" s="48" t="s">
        <v>71</v>
      </c>
      <c r="C77" s="69">
        <v>90.36</v>
      </c>
      <c r="D77" s="69">
        <v>0.69</v>
      </c>
      <c r="E77" s="68">
        <f>C77+D77</f>
        <v>91.05</v>
      </c>
      <c r="F77" s="178"/>
    </row>
    <row r="78" spans="1:6" ht="36.75" customHeight="1" x14ac:dyDescent="0.3">
      <c r="A78" s="7" t="s">
        <v>110</v>
      </c>
      <c r="B78" s="53" t="s">
        <v>111</v>
      </c>
      <c r="C78" s="67"/>
      <c r="D78" s="70"/>
      <c r="E78" s="68"/>
      <c r="F78" s="178"/>
    </row>
    <row r="79" spans="1:6" ht="56.25" x14ac:dyDescent="0.3">
      <c r="A79" s="7" t="s">
        <v>112</v>
      </c>
      <c r="B79" s="48" t="s">
        <v>71</v>
      </c>
      <c r="C79" s="69">
        <v>150.57</v>
      </c>
      <c r="D79" s="69">
        <v>0.69</v>
      </c>
      <c r="E79" s="68">
        <f>C79+D79</f>
        <v>151.26</v>
      </c>
      <c r="F79" s="178"/>
    </row>
    <row r="80" spans="1:6" ht="75" x14ac:dyDescent="0.3">
      <c r="A80" s="7" t="s">
        <v>113</v>
      </c>
      <c r="B80" s="49" t="s">
        <v>114</v>
      </c>
      <c r="C80" s="108"/>
      <c r="D80" s="110"/>
      <c r="E80" s="28"/>
      <c r="F80" s="178"/>
    </row>
    <row r="81" spans="1:6" ht="54" customHeight="1" x14ac:dyDescent="0.3">
      <c r="A81" s="7" t="s">
        <v>115</v>
      </c>
      <c r="B81" s="48" t="s">
        <v>71</v>
      </c>
      <c r="C81" s="69">
        <v>150.57</v>
      </c>
      <c r="D81" s="69">
        <v>0.63</v>
      </c>
      <c r="E81" s="68">
        <f>C81+D81</f>
        <v>151.19999999999999</v>
      </c>
      <c r="F81" s="178"/>
    </row>
    <row r="82" spans="1:6" ht="18.75" customHeight="1" x14ac:dyDescent="0.3">
      <c r="A82" s="99" t="s">
        <v>116</v>
      </c>
      <c r="B82" s="53" t="s">
        <v>117</v>
      </c>
      <c r="C82" s="67"/>
      <c r="D82" s="66"/>
      <c r="E82" s="68"/>
      <c r="F82" s="178"/>
    </row>
    <row r="83" spans="1:6" ht="37.5" x14ac:dyDescent="0.3">
      <c r="A83" s="7" t="s">
        <v>118</v>
      </c>
      <c r="B83" s="49" t="s">
        <v>119</v>
      </c>
      <c r="C83" s="67"/>
      <c r="D83" s="66"/>
      <c r="E83" s="68"/>
      <c r="F83" s="178"/>
    </row>
    <row r="84" spans="1:6" ht="56.25" x14ac:dyDescent="0.3">
      <c r="A84" s="7" t="s">
        <v>120</v>
      </c>
      <c r="B84" s="48" t="s">
        <v>71</v>
      </c>
      <c r="C84" s="69">
        <v>60.2</v>
      </c>
      <c r="D84" s="69">
        <v>0.49</v>
      </c>
      <c r="E84" s="68">
        <f>C84+D84</f>
        <v>60.69</v>
      </c>
      <c r="F84" s="178"/>
    </row>
    <row r="85" spans="1:6" ht="37.5" x14ac:dyDescent="0.3">
      <c r="A85" s="7" t="s">
        <v>121</v>
      </c>
      <c r="B85" s="53" t="s">
        <v>122</v>
      </c>
      <c r="C85" s="67"/>
      <c r="D85" s="66"/>
      <c r="E85" s="68"/>
      <c r="F85" s="178"/>
    </row>
    <row r="86" spans="1:6" ht="56.25" x14ac:dyDescent="0.3">
      <c r="A86" s="7" t="s">
        <v>123</v>
      </c>
      <c r="B86" s="48" t="s">
        <v>71</v>
      </c>
      <c r="C86" s="69">
        <v>75.38</v>
      </c>
      <c r="D86" s="69">
        <v>0.63</v>
      </c>
      <c r="E86" s="68">
        <f>C86+D86</f>
        <v>76.010000000000005</v>
      </c>
      <c r="F86" s="178"/>
    </row>
    <row r="87" spans="1:6" ht="18.75" customHeight="1" x14ac:dyDescent="0.3">
      <c r="A87" s="7" t="s">
        <v>124</v>
      </c>
      <c r="B87" s="54" t="s">
        <v>125</v>
      </c>
      <c r="C87" s="67"/>
      <c r="D87" s="66"/>
      <c r="E87" s="68"/>
      <c r="F87" s="178"/>
    </row>
    <row r="88" spans="1:6" ht="56.25" x14ac:dyDescent="0.3">
      <c r="A88" s="7" t="s">
        <v>126</v>
      </c>
      <c r="B88" s="48" t="s">
        <v>71</v>
      </c>
      <c r="C88" s="69">
        <v>30.22</v>
      </c>
      <c r="D88" s="69">
        <v>0.49</v>
      </c>
      <c r="E88" s="68">
        <f>C88+D88</f>
        <v>30.71</v>
      </c>
      <c r="F88" s="178"/>
    </row>
    <row r="89" spans="1:6" ht="18.75" customHeight="1" x14ac:dyDescent="0.3">
      <c r="A89" s="7" t="s">
        <v>127</v>
      </c>
      <c r="B89" s="54" t="s">
        <v>128</v>
      </c>
      <c r="C89" s="67"/>
      <c r="D89" s="66"/>
      <c r="E89" s="68"/>
      <c r="F89" s="178"/>
    </row>
    <row r="90" spans="1:6" ht="18.75" customHeight="1" x14ac:dyDescent="0.3">
      <c r="A90" s="7" t="s">
        <v>129</v>
      </c>
      <c r="B90" s="54" t="s">
        <v>130</v>
      </c>
      <c r="C90" s="67"/>
      <c r="D90" s="66"/>
      <c r="E90" s="68"/>
      <c r="F90" s="178"/>
    </row>
    <row r="91" spans="1:6" ht="56.25" x14ac:dyDescent="0.3">
      <c r="A91" s="7" t="s">
        <v>131</v>
      </c>
      <c r="B91" s="48" t="s">
        <v>71</v>
      </c>
      <c r="C91" s="69">
        <v>45.22</v>
      </c>
      <c r="D91" s="69">
        <v>0.63</v>
      </c>
      <c r="E91" s="68">
        <f>C91+D91</f>
        <v>45.85</v>
      </c>
      <c r="F91" s="178"/>
    </row>
    <row r="92" spans="1:6" ht="18.75" customHeight="1" x14ac:dyDescent="0.3">
      <c r="A92" s="7" t="s">
        <v>132</v>
      </c>
      <c r="B92" s="54" t="s">
        <v>133</v>
      </c>
      <c r="C92" s="67"/>
      <c r="D92" s="66"/>
      <c r="E92" s="68"/>
      <c r="F92" s="178"/>
    </row>
    <row r="93" spans="1:6" ht="56.25" x14ac:dyDescent="0.3">
      <c r="A93" s="7" t="s">
        <v>134</v>
      </c>
      <c r="B93" s="48" t="s">
        <v>71</v>
      </c>
      <c r="C93" s="69">
        <v>75.38</v>
      </c>
      <c r="D93" s="69">
        <v>0.49</v>
      </c>
      <c r="E93" s="68">
        <f>C93+D93</f>
        <v>75.87</v>
      </c>
      <c r="F93" s="178"/>
    </row>
    <row r="94" spans="1:6" ht="18.75" customHeight="1" x14ac:dyDescent="0.3">
      <c r="A94" s="7" t="s">
        <v>135</v>
      </c>
      <c r="B94" s="71" t="s">
        <v>136</v>
      </c>
      <c r="C94" s="67"/>
      <c r="D94" s="66"/>
      <c r="E94" s="68"/>
      <c r="F94" s="178"/>
    </row>
    <row r="95" spans="1:6" ht="56.25" x14ac:dyDescent="0.3">
      <c r="A95" s="7" t="s">
        <v>137</v>
      </c>
      <c r="B95" s="48" t="s">
        <v>71</v>
      </c>
      <c r="C95" s="69">
        <v>90.36</v>
      </c>
      <c r="D95" s="69">
        <v>1.1599999999999999</v>
      </c>
      <c r="E95" s="68">
        <f>C95+D95</f>
        <v>91.52</v>
      </c>
      <c r="F95" s="178"/>
    </row>
    <row r="96" spans="1:6" ht="39" customHeight="1" x14ac:dyDescent="0.3">
      <c r="A96" s="7" t="s">
        <v>138</v>
      </c>
      <c r="B96" s="71" t="s">
        <v>139</v>
      </c>
      <c r="C96" s="108"/>
      <c r="D96" s="110"/>
      <c r="E96" s="28"/>
      <c r="F96" s="178"/>
    </row>
    <row r="97" spans="1:6" ht="56.25" x14ac:dyDescent="0.3">
      <c r="A97" s="7" t="s">
        <v>140</v>
      </c>
      <c r="B97" s="56" t="s">
        <v>71</v>
      </c>
      <c r="C97" s="69">
        <v>60.2</v>
      </c>
      <c r="D97" s="69">
        <v>0.94</v>
      </c>
      <c r="E97" s="68">
        <f>C97+D97</f>
        <v>61.14</v>
      </c>
      <c r="F97" s="178"/>
    </row>
    <row r="98" spans="1:6" ht="75" x14ac:dyDescent="0.3">
      <c r="A98" s="7" t="s">
        <v>141</v>
      </c>
      <c r="B98" s="54" t="s">
        <v>342</v>
      </c>
      <c r="C98" s="69">
        <v>90.36</v>
      </c>
      <c r="D98" s="69">
        <v>0.94</v>
      </c>
      <c r="E98" s="68">
        <f>C98+D98</f>
        <v>91.3</v>
      </c>
      <c r="F98" s="178"/>
    </row>
    <row r="99" spans="1:6" ht="75" x14ac:dyDescent="0.3">
      <c r="A99" s="7" t="s">
        <v>142</v>
      </c>
      <c r="B99" s="54" t="s">
        <v>343</v>
      </c>
      <c r="C99" s="69">
        <v>60.2</v>
      </c>
      <c r="D99" s="69">
        <v>0.94</v>
      </c>
      <c r="E99" s="68">
        <f>C99+D99</f>
        <v>61.14</v>
      </c>
      <c r="F99" s="178"/>
    </row>
    <row r="100" spans="1:6" ht="18.75" customHeight="1" x14ac:dyDescent="0.3">
      <c r="A100" s="307" t="s">
        <v>143</v>
      </c>
      <c r="B100" s="308"/>
      <c r="C100" s="308"/>
      <c r="D100" s="308"/>
      <c r="E100" s="309"/>
      <c r="F100" s="178"/>
    </row>
    <row r="101" spans="1:6" ht="18.75" customHeight="1" x14ac:dyDescent="0.3">
      <c r="A101" s="8" t="s">
        <v>35</v>
      </c>
      <c r="B101" s="57" t="s">
        <v>144</v>
      </c>
      <c r="C101" s="108"/>
      <c r="D101" s="110"/>
      <c r="E101" s="28"/>
      <c r="F101" s="178"/>
    </row>
    <row r="102" spans="1:6" ht="18.75" customHeight="1" x14ac:dyDescent="0.3">
      <c r="A102" s="8" t="s">
        <v>37</v>
      </c>
      <c r="B102" s="55" t="s">
        <v>145</v>
      </c>
      <c r="C102" s="69">
        <v>5.51</v>
      </c>
      <c r="D102" s="69">
        <v>1.2</v>
      </c>
      <c r="E102" s="68">
        <f t="shared" ref="E102:E114" si="1">C102+D102</f>
        <v>6.71</v>
      </c>
      <c r="F102" s="178"/>
    </row>
    <row r="103" spans="1:6" ht="18.600000000000001" customHeight="1" x14ac:dyDescent="0.3">
      <c r="A103" s="8" t="s">
        <v>146</v>
      </c>
      <c r="B103" s="55" t="s">
        <v>147</v>
      </c>
      <c r="C103" s="69">
        <v>8.11</v>
      </c>
      <c r="D103" s="69">
        <v>1.37</v>
      </c>
      <c r="E103" s="68">
        <f t="shared" si="1"/>
        <v>9.48</v>
      </c>
      <c r="F103" s="178"/>
    </row>
    <row r="104" spans="1:6" ht="37.5" x14ac:dyDescent="0.3">
      <c r="A104" s="8" t="s">
        <v>146</v>
      </c>
      <c r="B104" s="55" t="s">
        <v>148</v>
      </c>
      <c r="C104" s="69">
        <v>8.11</v>
      </c>
      <c r="D104" s="69">
        <v>1.9</v>
      </c>
      <c r="E104" s="68">
        <f t="shared" si="1"/>
        <v>10.01</v>
      </c>
      <c r="F104" s="178"/>
    </row>
    <row r="105" spans="1:6" ht="37.5" x14ac:dyDescent="0.3">
      <c r="A105" s="9" t="s">
        <v>149</v>
      </c>
      <c r="B105" s="55" t="s">
        <v>150</v>
      </c>
      <c r="C105" s="69">
        <v>10.71</v>
      </c>
      <c r="D105" s="69">
        <v>1.2</v>
      </c>
      <c r="E105" s="68">
        <f t="shared" si="1"/>
        <v>11.91</v>
      </c>
      <c r="F105" s="178"/>
    </row>
    <row r="106" spans="1:6" ht="18.75" customHeight="1" x14ac:dyDescent="0.3">
      <c r="A106" s="9" t="s">
        <v>151</v>
      </c>
      <c r="B106" s="55" t="s">
        <v>152</v>
      </c>
      <c r="C106" s="69">
        <v>10.71</v>
      </c>
      <c r="D106" s="69">
        <v>1.2</v>
      </c>
      <c r="E106" s="68">
        <f t="shared" si="1"/>
        <v>11.91</v>
      </c>
      <c r="F106" s="178"/>
    </row>
    <row r="107" spans="1:6" ht="18.75" customHeight="1" x14ac:dyDescent="0.3">
      <c r="A107" s="9" t="s">
        <v>153</v>
      </c>
      <c r="B107" s="55" t="s">
        <v>154</v>
      </c>
      <c r="C107" s="69">
        <v>10.71</v>
      </c>
      <c r="D107" s="69">
        <v>1.2</v>
      </c>
      <c r="E107" s="68">
        <f t="shared" si="1"/>
        <v>11.91</v>
      </c>
      <c r="F107" s="178"/>
    </row>
    <row r="108" spans="1:6" ht="18.75" customHeight="1" x14ac:dyDescent="0.3">
      <c r="A108" s="9" t="s">
        <v>155</v>
      </c>
      <c r="B108" s="55" t="s">
        <v>156</v>
      </c>
      <c r="C108" s="69">
        <v>10.71</v>
      </c>
      <c r="D108" s="69">
        <v>1.2</v>
      </c>
      <c r="E108" s="68">
        <f t="shared" si="1"/>
        <v>11.91</v>
      </c>
      <c r="F108" s="178"/>
    </row>
    <row r="109" spans="1:6" ht="18.75" customHeight="1" x14ac:dyDescent="0.3">
      <c r="A109" s="9" t="s">
        <v>157</v>
      </c>
      <c r="B109" s="55" t="s">
        <v>158</v>
      </c>
      <c r="C109" s="69">
        <v>8.11</v>
      </c>
      <c r="D109" s="69">
        <v>1.02</v>
      </c>
      <c r="E109" s="68">
        <f t="shared" si="1"/>
        <v>9.1300000000000008</v>
      </c>
      <c r="F109" s="178"/>
    </row>
    <row r="110" spans="1:6" ht="18.75" customHeight="1" x14ac:dyDescent="0.3">
      <c r="A110" s="9" t="s">
        <v>159</v>
      </c>
      <c r="B110" s="55" t="s">
        <v>160</v>
      </c>
      <c r="C110" s="69">
        <v>5.51</v>
      </c>
      <c r="D110" s="69">
        <v>1.02</v>
      </c>
      <c r="E110" s="68">
        <f t="shared" si="1"/>
        <v>6.53</v>
      </c>
      <c r="F110" s="178"/>
    </row>
    <row r="111" spans="1:6" ht="18.75" customHeight="1" x14ac:dyDescent="0.3">
      <c r="A111" s="9" t="s">
        <v>161</v>
      </c>
      <c r="B111" s="55" t="s">
        <v>162</v>
      </c>
      <c r="C111" s="69">
        <v>5.51</v>
      </c>
      <c r="D111" s="69">
        <v>1.02</v>
      </c>
      <c r="E111" s="68">
        <f t="shared" si="1"/>
        <v>6.53</v>
      </c>
      <c r="F111" s="178"/>
    </row>
    <row r="112" spans="1:6" ht="18.75" customHeight="1" x14ac:dyDescent="0.3">
      <c r="A112" s="9" t="s">
        <v>163</v>
      </c>
      <c r="B112" s="55" t="s">
        <v>164</v>
      </c>
      <c r="C112" s="69">
        <v>5.51</v>
      </c>
      <c r="D112" s="69">
        <v>1.28</v>
      </c>
      <c r="E112" s="68">
        <f t="shared" si="1"/>
        <v>6.79</v>
      </c>
      <c r="F112" s="178"/>
    </row>
    <row r="113" spans="1:10" ht="18.75" customHeight="1" x14ac:dyDescent="0.3">
      <c r="A113" s="9" t="s">
        <v>165</v>
      </c>
      <c r="B113" s="55" t="s">
        <v>166</v>
      </c>
      <c r="C113" s="69">
        <v>5.51</v>
      </c>
      <c r="D113" s="69">
        <v>0.97</v>
      </c>
      <c r="E113" s="68">
        <f t="shared" si="1"/>
        <v>6.48</v>
      </c>
      <c r="F113" s="178"/>
    </row>
    <row r="114" spans="1:10" ht="18.75" customHeight="1" x14ac:dyDescent="0.3">
      <c r="A114" s="9" t="s">
        <v>167</v>
      </c>
      <c r="B114" s="55" t="s">
        <v>168</v>
      </c>
      <c r="C114" s="69">
        <v>8.11</v>
      </c>
      <c r="D114" s="69">
        <v>2.04</v>
      </c>
      <c r="E114" s="68">
        <f t="shared" si="1"/>
        <v>10.15</v>
      </c>
      <c r="F114" s="178"/>
    </row>
    <row r="115" spans="1:10" ht="18.75" customHeight="1" x14ac:dyDescent="0.3">
      <c r="A115" s="9" t="s">
        <v>169</v>
      </c>
      <c r="B115" s="57" t="s">
        <v>170</v>
      </c>
      <c r="C115" s="67"/>
      <c r="D115" s="66"/>
      <c r="E115" s="68"/>
      <c r="F115" s="178"/>
    </row>
    <row r="116" spans="1:10" ht="18.75" customHeight="1" x14ac:dyDescent="0.3">
      <c r="A116" s="9" t="s">
        <v>171</v>
      </c>
      <c r="B116" s="55" t="s">
        <v>172</v>
      </c>
      <c r="C116" s="69">
        <v>5.51</v>
      </c>
      <c r="D116" s="69">
        <v>0.94</v>
      </c>
      <c r="E116" s="68">
        <f>C116+D116</f>
        <v>6.45</v>
      </c>
      <c r="F116" s="178"/>
    </row>
    <row r="117" spans="1:10" ht="18.75" customHeight="1" x14ac:dyDescent="0.3">
      <c r="A117" s="9" t="s">
        <v>173</v>
      </c>
      <c r="B117" s="55" t="s">
        <v>174</v>
      </c>
      <c r="C117" s="69">
        <v>5.51</v>
      </c>
      <c r="D117" s="69">
        <v>0.94</v>
      </c>
      <c r="E117" s="68">
        <f>C117+D117</f>
        <v>6.45</v>
      </c>
      <c r="F117" s="178"/>
    </row>
    <row r="118" spans="1:10" ht="18.75" customHeight="1" x14ac:dyDescent="0.3">
      <c r="A118" s="9" t="s">
        <v>175</v>
      </c>
      <c r="B118" s="55" t="s">
        <v>176</v>
      </c>
      <c r="C118" s="69">
        <v>10.71</v>
      </c>
      <c r="D118" s="69">
        <v>0.94</v>
      </c>
      <c r="E118" s="68">
        <f>C118+D118</f>
        <v>11.65</v>
      </c>
      <c r="F118" s="178"/>
    </row>
    <row r="119" spans="1:10" ht="18.75" customHeight="1" x14ac:dyDescent="0.3">
      <c r="A119" s="9" t="s">
        <v>64</v>
      </c>
      <c r="B119" s="55" t="s">
        <v>177</v>
      </c>
      <c r="C119" s="67"/>
      <c r="D119" s="66"/>
      <c r="E119" s="68"/>
      <c r="F119" s="178"/>
    </row>
    <row r="120" spans="1:10" ht="18.75" customHeight="1" x14ac:dyDescent="0.3">
      <c r="A120" s="9" t="s">
        <v>66</v>
      </c>
      <c r="B120" s="55" t="s">
        <v>178</v>
      </c>
      <c r="C120" s="69">
        <v>10.71</v>
      </c>
      <c r="D120" s="69">
        <v>1.6</v>
      </c>
      <c r="E120" s="68">
        <f>C120+D120</f>
        <v>12.31</v>
      </c>
      <c r="F120" s="178"/>
    </row>
    <row r="121" spans="1:10" ht="18.75" customHeight="1" x14ac:dyDescent="0.3">
      <c r="A121" s="9" t="s">
        <v>116</v>
      </c>
      <c r="B121" s="55" t="s">
        <v>179</v>
      </c>
      <c r="C121" s="69">
        <v>10.71</v>
      </c>
      <c r="D121" s="69">
        <v>1.1299999999999999</v>
      </c>
      <c r="E121" s="68">
        <f>C121+D121</f>
        <v>11.84</v>
      </c>
      <c r="F121" s="178"/>
    </row>
    <row r="122" spans="1:10" ht="18.75" customHeight="1" x14ac:dyDescent="0.3">
      <c r="A122" s="271" t="s">
        <v>378</v>
      </c>
      <c r="B122" s="272"/>
      <c r="C122" s="272"/>
      <c r="D122" s="272"/>
      <c r="E122" s="273"/>
      <c r="F122" s="178"/>
    </row>
    <row r="123" spans="1:10" ht="24.75" customHeight="1" x14ac:dyDescent="0.3">
      <c r="A123" s="231" t="s">
        <v>66</v>
      </c>
      <c r="B123" s="232" t="s">
        <v>379</v>
      </c>
      <c r="C123" s="82">
        <v>13.13</v>
      </c>
      <c r="D123" s="82">
        <v>2.12</v>
      </c>
      <c r="E123" s="83">
        <f>C123+D123</f>
        <v>15.25</v>
      </c>
      <c r="F123" s="178"/>
    </row>
    <row r="124" spans="1:10" ht="20.25" x14ac:dyDescent="0.3">
      <c r="A124" s="38">
        <v>4</v>
      </c>
      <c r="B124" s="260" t="s">
        <v>748</v>
      </c>
      <c r="C124" s="261"/>
      <c r="D124" s="261"/>
      <c r="E124" s="261"/>
      <c r="F124" s="261"/>
      <c r="G124" s="261"/>
      <c r="H124" s="261"/>
      <c r="I124" s="261"/>
      <c r="J124" s="262"/>
    </row>
    <row r="125" spans="1:10" ht="37.5" x14ac:dyDescent="0.3">
      <c r="A125" s="229">
        <v>4.2</v>
      </c>
      <c r="B125" s="233" t="s">
        <v>749</v>
      </c>
      <c r="C125" s="234"/>
      <c r="D125" s="234"/>
      <c r="E125" s="234"/>
      <c r="F125" s="233"/>
      <c r="G125" s="233"/>
      <c r="H125" s="233"/>
      <c r="I125" s="233"/>
      <c r="J125" s="233"/>
    </row>
    <row r="126" spans="1:10" ht="20.25" x14ac:dyDescent="0.3">
      <c r="A126" s="230" t="s">
        <v>750</v>
      </c>
      <c r="B126" s="233" t="s">
        <v>751</v>
      </c>
      <c r="C126" s="234"/>
      <c r="D126" s="234"/>
      <c r="E126" s="234"/>
      <c r="F126" s="233"/>
      <c r="G126" s="233"/>
      <c r="H126" s="233"/>
      <c r="I126" s="233"/>
      <c r="J126" s="233"/>
    </row>
    <row r="127" spans="1:10" ht="37.5" x14ac:dyDescent="0.3">
      <c r="A127" s="229" t="s">
        <v>752</v>
      </c>
      <c r="B127" s="233" t="s">
        <v>753</v>
      </c>
      <c r="C127" s="234"/>
      <c r="D127" s="234"/>
      <c r="E127" s="234"/>
      <c r="F127" s="233"/>
      <c r="G127" s="233"/>
      <c r="H127" s="233"/>
      <c r="I127" s="233"/>
      <c r="J127" s="233"/>
    </row>
    <row r="128" spans="1:10" ht="37.5" x14ac:dyDescent="0.3">
      <c r="A128" s="229" t="s">
        <v>754</v>
      </c>
      <c r="B128" s="233" t="s">
        <v>755</v>
      </c>
      <c r="C128" s="75">
        <v>16.2</v>
      </c>
      <c r="D128" s="76">
        <v>7.0000000000000007E-2</v>
      </c>
      <c r="E128" s="235">
        <f t="shared" ref="E128" si="2">C128+D128</f>
        <v>16.27</v>
      </c>
      <c r="F128" s="233"/>
      <c r="G128" s="233"/>
      <c r="H128" s="233"/>
      <c r="I128" s="233"/>
      <c r="J128" s="233"/>
    </row>
    <row r="129" spans="1:10" ht="20.25" x14ac:dyDescent="0.3">
      <c r="A129" s="229">
        <v>4.3</v>
      </c>
      <c r="B129" s="233" t="s">
        <v>756</v>
      </c>
      <c r="C129" s="234"/>
      <c r="D129" s="234"/>
      <c r="E129" s="234"/>
      <c r="F129" s="233"/>
      <c r="G129" s="233"/>
      <c r="H129" s="233"/>
      <c r="I129" s="233"/>
      <c r="J129" s="233"/>
    </row>
    <row r="130" spans="1:10" ht="20.25" x14ac:dyDescent="0.3">
      <c r="A130" s="230" t="s">
        <v>757</v>
      </c>
      <c r="B130" s="233" t="s">
        <v>758</v>
      </c>
      <c r="C130" s="75">
        <v>30.85</v>
      </c>
      <c r="D130" s="76">
        <v>2.0499999999999998</v>
      </c>
      <c r="E130" s="235">
        <f t="shared" ref="E130:E132" si="3">C130+D130</f>
        <v>32.9</v>
      </c>
      <c r="F130" s="233"/>
      <c r="G130" s="233"/>
      <c r="H130" s="233"/>
      <c r="I130" s="233"/>
      <c r="J130" s="233"/>
    </row>
    <row r="131" spans="1:10" ht="20.25" x14ac:dyDescent="0.3">
      <c r="A131" s="230" t="s">
        <v>759</v>
      </c>
      <c r="B131" s="233" t="s">
        <v>760</v>
      </c>
      <c r="C131" s="75">
        <v>23.18</v>
      </c>
      <c r="D131" s="76">
        <v>2.31</v>
      </c>
      <c r="E131" s="235">
        <f t="shared" si="3"/>
        <v>25.49</v>
      </c>
      <c r="F131" s="233"/>
      <c r="G131" s="233"/>
      <c r="H131" s="233"/>
      <c r="I131" s="233"/>
      <c r="J131" s="233"/>
    </row>
    <row r="132" spans="1:10" ht="20.25" x14ac:dyDescent="0.3">
      <c r="A132" s="230" t="s">
        <v>761</v>
      </c>
      <c r="B132" s="233" t="s">
        <v>762</v>
      </c>
      <c r="C132" s="75">
        <v>23.18</v>
      </c>
      <c r="D132" s="76">
        <v>0.88</v>
      </c>
      <c r="E132" s="235">
        <f t="shared" si="3"/>
        <v>24.06</v>
      </c>
      <c r="F132" s="233"/>
      <c r="G132" s="233"/>
      <c r="H132" s="233"/>
      <c r="I132" s="233"/>
      <c r="J132" s="233"/>
    </row>
    <row r="133" spans="1:10" ht="20.25" x14ac:dyDescent="0.3">
      <c r="A133" s="230" t="s">
        <v>763</v>
      </c>
      <c r="B133" s="233" t="s">
        <v>764</v>
      </c>
      <c r="C133" s="234"/>
      <c r="D133" s="234"/>
      <c r="E133" s="234"/>
      <c r="F133" s="233"/>
      <c r="G133" s="233"/>
      <c r="H133" s="233"/>
      <c r="I133" s="233"/>
      <c r="J133" s="233"/>
    </row>
    <row r="134" spans="1:10" ht="20.25" x14ac:dyDescent="0.3">
      <c r="A134" s="230" t="s">
        <v>765</v>
      </c>
      <c r="B134" s="233" t="s">
        <v>766</v>
      </c>
      <c r="C134" s="75">
        <v>23.18</v>
      </c>
      <c r="D134" s="76">
        <v>3.06</v>
      </c>
      <c r="E134" s="235">
        <f t="shared" ref="E134:E142" si="4">C134+D134</f>
        <v>26.24</v>
      </c>
      <c r="F134" s="233"/>
      <c r="G134" s="233"/>
      <c r="H134" s="233"/>
      <c r="I134" s="233"/>
      <c r="J134" s="233"/>
    </row>
    <row r="135" spans="1:10" ht="22.5" customHeight="1" x14ac:dyDescent="0.3">
      <c r="A135" s="230" t="s">
        <v>767</v>
      </c>
      <c r="B135" s="233" t="s">
        <v>768</v>
      </c>
      <c r="C135" s="75">
        <v>30.85</v>
      </c>
      <c r="D135" s="76">
        <v>1.04</v>
      </c>
      <c r="E135" s="235">
        <f t="shared" si="4"/>
        <v>31.89</v>
      </c>
      <c r="F135" s="233"/>
      <c r="G135" s="233"/>
      <c r="H135" s="233"/>
      <c r="I135" s="233"/>
      <c r="J135" s="233"/>
    </row>
    <row r="136" spans="1:10" ht="20.25" x14ac:dyDescent="0.3">
      <c r="A136" s="230" t="s">
        <v>769</v>
      </c>
      <c r="B136" s="233" t="s">
        <v>770</v>
      </c>
      <c r="C136" s="75">
        <v>30.85</v>
      </c>
      <c r="D136" s="76">
        <v>2.04</v>
      </c>
      <c r="E136" s="235">
        <f t="shared" si="4"/>
        <v>32.89</v>
      </c>
      <c r="F136" s="233"/>
      <c r="G136" s="233"/>
      <c r="H136" s="233"/>
      <c r="I136" s="233"/>
      <c r="J136" s="233"/>
    </row>
    <row r="137" spans="1:10" ht="20.25" x14ac:dyDescent="0.3">
      <c r="A137" s="230" t="s">
        <v>771</v>
      </c>
      <c r="B137" s="233" t="s">
        <v>772</v>
      </c>
      <c r="C137" s="75">
        <v>30.85</v>
      </c>
      <c r="D137" s="76">
        <v>1.92</v>
      </c>
      <c r="E137" s="235">
        <f t="shared" si="4"/>
        <v>32.770000000000003</v>
      </c>
      <c r="F137" s="233"/>
      <c r="G137" s="233"/>
      <c r="H137" s="233"/>
      <c r="I137" s="233"/>
      <c r="J137" s="233"/>
    </row>
    <row r="138" spans="1:10" ht="20.25" x14ac:dyDescent="0.3">
      <c r="A138" s="230" t="s">
        <v>773</v>
      </c>
      <c r="B138" s="233" t="s">
        <v>774</v>
      </c>
      <c r="C138" s="75">
        <v>15.43</v>
      </c>
      <c r="D138" s="76">
        <v>0.87</v>
      </c>
      <c r="E138" s="235">
        <f t="shared" si="4"/>
        <v>16.3</v>
      </c>
      <c r="F138" s="233"/>
      <c r="G138" s="233"/>
      <c r="H138" s="233"/>
      <c r="I138" s="233"/>
      <c r="J138" s="233"/>
    </row>
    <row r="139" spans="1:10" ht="20.25" x14ac:dyDescent="0.3">
      <c r="A139" s="230" t="s">
        <v>775</v>
      </c>
      <c r="B139" s="233" t="s">
        <v>776</v>
      </c>
      <c r="C139" s="75">
        <v>46.38</v>
      </c>
      <c r="D139" s="76">
        <v>2.02</v>
      </c>
      <c r="E139" s="235">
        <f t="shared" si="4"/>
        <v>48.4</v>
      </c>
      <c r="F139" s="233"/>
      <c r="G139" s="233"/>
      <c r="H139" s="233"/>
      <c r="I139" s="233"/>
      <c r="J139" s="233"/>
    </row>
    <row r="140" spans="1:10" ht="20.25" x14ac:dyDescent="0.3">
      <c r="A140" s="230" t="s">
        <v>777</v>
      </c>
      <c r="B140" s="233" t="s">
        <v>778</v>
      </c>
      <c r="C140" s="75">
        <v>30.85</v>
      </c>
      <c r="D140" s="76">
        <v>2.63</v>
      </c>
      <c r="E140" s="235">
        <f t="shared" si="4"/>
        <v>33.479999999999997</v>
      </c>
      <c r="F140" s="233"/>
      <c r="G140" s="233"/>
      <c r="H140" s="233"/>
      <c r="I140" s="233"/>
      <c r="J140" s="233"/>
    </row>
    <row r="141" spans="1:10" ht="20.25" x14ac:dyDescent="0.3">
      <c r="A141" s="230" t="s">
        <v>779</v>
      </c>
      <c r="B141" s="233" t="s">
        <v>780</v>
      </c>
      <c r="C141" s="75">
        <v>15.43</v>
      </c>
      <c r="D141" s="76">
        <v>0.84</v>
      </c>
      <c r="E141" s="235">
        <f t="shared" si="4"/>
        <v>16.27</v>
      </c>
      <c r="F141" s="233"/>
      <c r="G141" s="233"/>
      <c r="H141" s="233"/>
      <c r="I141" s="233"/>
      <c r="J141" s="233"/>
    </row>
    <row r="142" spans="1:10" ht="20.25" x14ac:dyDescent="0.3">
      <c r="A142" s="230" t="s">
        <v>781</v>
      </c>
      <c r="B142" s="233" t="s">
        <v>782</v>
      </c>
      <c r="C142" s="75">
        <v>46.38</v>
      </c>
      <c r="D142" s="76">
        <v>2.02</v>
      </c>
      <c r="E142" s="235">
        <f t="shared" si="4"/>
        <v>48.4</v>
      </c>
      <c r="F142" s="233"/>
      <c r="G142" s="233"/>
      <c r="H142" s="233"/>
      <c r="I142" s="233"/>
      <c r="J142" s="233"/>
    </row>
    <row r="143" spans="1:10" ht="20.25" x14ac:dyDescent="0.3">
      <c r="A143" s="230" t="s">
        <v>783</v>
      </c>
      <c r="B143" s="233" t="s">
        <v>784</v>
      </c>
      <c r="C143" s="75"/>
      <c r="D143" s="76"/>
      <c r="E143" s="235"/>
      <c r="F143" s="233"/>
      <c r="G143" s="233"/>
      <c r="H143" s="233"/>
      <c r="I143" s="233"/>
      <c r="J143" s="233"/>
    </row>
    <row r="144" spans="1:10" ht="37.5" x14ac:dyDescent="0.3">
      <c r="A144" s="230" t="s">
        <v>785</v>
      </c>
      <c r="B144" s="233" t="s">
        <v>786</v>
      </c>
      <c r="C144" s="75"/>
      <c r="D144" s="76"/>
      <c r="E144" s="235"/>
      <c r="F144" s="233"/>
      <c r="G144" s="233"/>
      <c r="H144" s="233"/>
      <c r="I144" s="233"/>
      <c r="J144" s="233"/>
    </row>
    <row r="145" spans="1:10" ht="20.25" x14ac:dyDescent="0.3">
      <c r="A145" s="229" t="s">
        <v>787</v>
      </c>
      <c r="B145" s="233" t="s">
        <v>788</v>
      </c>
      <c r="C145" s="75">
        <v>18.149999999999999</v>
      </c>
      <c r="D145" s="76">
        <v>0</v>
      </c>
      <c r="E145" s="235">
        <f t="shared" ref="E145" si="5">C145+D145</f>
        <v>18.149999999999999</v>
      </c>
      <c r="F145" s="233"/>
      <c r="G145" s="233"/>
      <c r="H145" s="233"/>
      <c r="I145" s="233"/>
      <c r="J145" s="233"/>
    </row>
    <row r="146" spans="1:10" ht="18.75" customHeight="1" x14ac:dyDescent="0.3">
      <c r="A146" s="271" t="s">
        <v>181</v>
      </c>
      <c r="B146" s="272"/>
      <c r="C146" s="272"/>
      <c r="D146" s="272"/>
      <c r="E146" s="273"/>
      <c r="F146" s="178"/>
    </row>
    <row r="147" spans="1:10" ht="18.75" customHeight="1" x14ac:dyDescent="0.3">
      <c r="A147" s="263" t="s">
        <v>182</v>
      </c>
      <c r="B147" s="264"/>
      <c r="C147" s="264"/>
      <c r="D147" s="264"/>
      <c r="E147" s="265"/>
      <c r="F147" s="178"/>
    </row>
    <row r="148" spans="1:10" ht="18.75" customHeight="1" x14ac:dyDescent="0.3">
      <c r="A148" s="111" t="s">
        <v>568</v>
      </c>
      <c r="B148" s="112" t="s">
        <v>183</v>
      </c>
      <c r="C148" s="37"/>
      <c r="D148" s="28"/>
      <c r="E148" s="28"/>
      <c r="F148" s="178"/>
    </row>
    <row r="149" spans="1:10" ht="20.25" x14ac:dyDescent="0.3">
      <c r="A149" s="111" t="s">
        <v>146</v>
      </c>
      <c r="B149" s="112" t="s">
        <v>569</v>
      </c>
      <c r="C149" s="69">
        <v>2.99</v>
      </c>
      <c r="D149" s="69">
        <v>0.02</v>
      </c>
      <c r="E149" s="69">
        <f>C149+D149</f>
        <v>3.01</v>
      </c>
      <c r="F149" s="178"/>
    </row>
    <row r="150" spans="1:10" ht="18.75" customHeight="1" x14ac:dyDescent="0.3">
      <c r="A150" s="111"/>
      <c r="B150" s="113" t="s">
        <v>184</v>
      </c>
      <c r="C150" s="69">
        <v>2.99</v>
      </c>
      <c r="D150" s="69">
        <v>0.02</v>
      </c>
      <c r="E150" s="69">
        <f t="shared" ref="E150:E202" si="6">C150+D150</f>
        <v>3.01</v>
      </c>
      <c r="F150" s="178"/>
    </row>
    <row r="151" spans="1:10" ht="18.75" customHeight="1" x14ac:dyDescent="0.3">
      <c r="A151" s="114" t="s">
        <v>191</v>
      </c>
      <c r="B151" s="115" t="s">
        <v>570</v>
      </c>
      <c r="C151" s="69"/>
      <c r="D151" s="69"/>
      <c r="E151" s="69"/>
      <c r="F151" s="178"/>
    </row>
    <row r="152" spans="1:10" ht="32.25" x14ac:dyDescent="0.3">
      <c r="A152" s="116" t="s">
        <v>327</v>
      </c>
      <c r="B152" s="117" t="s">
        <v>571</v>
      </c>
      <c r="C152" s="69">
        <v>3.99</v>
      </c>
      <c r="D152" s="242">
        <v>1.21</v>
      </c>
      <c r="E152" s="69">
        <f t="shared" si="6"/>
        <v>5.2</v>
      </c>
      <c r="F152" s="178"/>
    </row>
    <row r="153" spans="1:10" ht="18.75" customHeight="1" x14ac:dyDescent="0.3">
      <c r="A153" s="111"/>
      <c r="B153" s="112" t="s">
        <v>572</v>
      </c>
      <c r="C153" s="69">
        <v>3.99</v>
      </c>
      <c r="D153" s="69">
        <v>1.21</v>
      </c>
      <c r="E153" s="69">
        <f t="shared" si="6"/>
        <v>5.2</v>
      </c>
      <c r="F153" s="178"/>
    </row>
    <row r="154" spans="1:10" ht="18.75" customHeight="1" x14ac:dyDescent="0.3">
      <c r="A154" s="111"/>
      <c r="B154" s="112" t="s">
        <v>573</v>
      </c>
      <c r="C154" s="69"/>
      <c r="D154" s="69">
        <v>0.18</v>
      </c>
      <c r="E154" s="69">
        <f t="shared" si="6"/>
        <v>0.18</v>
      </c>
      <c r="F154" s="178"/>
    </row>
    <row r="155" spans="1:10" ht="18.75" customHeight="1" x14ac:dyDescent="0.3">
      <c r="A155" s="118">
        <v>3</v>
      </c>
      <c r="B155" s="112" t="s">
        <v>574</v>
      </c>
      <c r="C155" s="69"/>
      <c r="D155" s="69"/>
      <c r="E155" s="69"/>
      <c r="F155" s="178"/>
    </row>
    <row r="156" spans="1:10" ht="18.75" customHeight="1" x14ac:dyDescent="0.3">
      <c r="A156" s="118" t="s">
        <v>66</v>
      </c>
      <c r="B156" s="112" t="s">
        <v>575</v>
      </c>
      <c r="C156" s="69"/>
      <c r="D156" s="69"/>
      <c r="E156" s="69"/>
      <c r="F156" s="178"/>
    </row>
    <row r="157" spans="1:10" ht="18" customHeight="1" x14ac:dyDescent="0.3">
      <c r="A157" s="116" t="s">
        <v>576</v>
      </c>
      <c r="B157" s="117" t="s">
        <v>577</v>
      </c>
      <c r="C157" s="69"/>
      <c r="D157" s="242"/>
      <c r="E157" s="69"/>
      <c r="F157" s="178"/>
    </row>
    <row r="158" spans="1:10" ht="18.75" customHeight="1" x14ac:dyDescent="0.3">
      <c r="A158" s="111" t="s">
        <v>578</v>
      </c>
      <c r="B158" s="112" t="s">
        <v>579</v>
      </c>
      <c r="C158" s="69">
        <v>2.1</v>
      </c>
      <c r="D158" s="69">
        <v>0.01</v>
      </c>
      <c r="E158" s="69">
        <f t="shared" si="6"/>
        <v>2.11</v>
      </c>
      <c r="F158" s="178"/>
    </row>
    <row r="159" spans="1:10" ht="18.75" customHeight="1" x14ac:dyDescent="0.3">
      <c r="A159" s="119"/>
      <c r="B159" s="112" t="s">
        <v>580</v>
      </c>
      <c r="C159" s="69">
        <v>2.1</v>
      </c>
      <c r="D159" s="69">
        <v>0.01</v>
      </c>
      <c r="E159" s="69">
        <f t="shared" si="6"/>
        <v>2.11</v>
      </c>
      <c r="F159" s="178"/>
    </row>
    <row r="160" spans="1:10" ht="48" x14ac:dyDescent="0.3">
      <c r="A160" s="111" t="s">
        <v>581</v>
      </c>
      <c r="B160" s="120" t="s">
        <v>582</v>
      </c>
      <c r="C160" s="156"/>
      <c r="D160" s="69"/>
      <c r="E160" s="69"/>
      <c r="F160" s="178"/>
    </row>
    <row r="161" spans="1:6" ht="20.25" x14ac:dyDescent="0.3">
      <c r="A161" s="116" t="s">
        <v>583</v>
      </c>
      <c r="B161" s="117" t="s">
        <v>584</v>
      </c>
      <c r="C161" s="69">
        <v>11.97</v>
      </c>
      <c r="D161" s="242">
        <v>0.12</v>
      </c>
      <c r="E161" s="69">
        <f t="shared" si="6"/>
        <v>12.09</v>
      </c>
      <c r="F161" s="178"/>
    </row>
    <row r="162" spans="1:6" ht="18.75" customHeight="1" x14ac:dyDescent="0.3">
      <c r="A162" s="116"/>
      <c r="B162" s="117" t="s">
        <v>184</v>
      </c>
      <c r="C162" s="69">
        <v>11.97</v>
      </c>
      <c r="D162" s="242">
        <v>0.12</v>
      </c>
      <c r="E162" s="69">
        <f t="shared" si="6"/>
        <v>12.09</v>
      </c>
      <c r="F162" s="178"/>
    </row>
    <row r="163" spans="1:6" ht="23.25" customHeight="1" x14ac:dyDescent="0.3">
      <c r="A163" s="111" t="s">
        <v>585</v>
      </c>
      <c r="B163" s="112" t="s">
        <v>586</v>
      </c>
      <c r="C163" s="69"/>
      <c r="D163" s="69"/>
      <c r="E163" s="69"/>
      <c r="F163" s="178"/>
    </row>
    <row r="164" spans="1:6" ht="18.75" customHeight="1" x14ac:dyDescent="0.3">
      <c r="A164" s="111" t="s">
        <v>587</v>
      </c>
      <c r="B164" s="112" t="s">
        <v>588</v>
      </c>
      <c r="C164" s="69"/>
      <c r="D164" s="69"/>
      <c r="E164" s="69"/>
      <c r="F164" s="178"/>
    </row>
    <row r="165" spans="1:6" ht="18.75" customHeight="1" x14ac:dyDescent="0.3">
      <c r="A165" s="116" t="s">
        <v>589</v>
      </c>
      <c r="B165" s="117" t="s">
        <v>590</v>
      </c>
      <c r="C165" s="69">
        <v>13.27</v>
      </c>
      <c r="D165" s="69">
        <v>1.2</v>
      </c>
      <c r="E165" s="69">
        <f t="shared" si="6"/>
        <v>14.47</v>
      </c>
      <c r="F165" s="178"/>
    </row>
    <row r="166" spans="1:6" ht="20.25" x14ac:dyDescent="0.3">
      <c r="A166" s="111"/>
      <c r="B166" s="112" t="s">
        <v>580</v>
      </c>
      <c r="C166" s="69">
        <v>7.54</v>
      </c>
      <c r="D166" s="69">
        <v>1.2</v>
      </c>
      <c r="E166" s="69">
        <f t="shared" si="6"/>
        <v>8.74</v>
      </c>
      <c r="F166" s="178"/>
    </row>
    <row r="167" spans="1:6" ht="18.75" customHeight="1" x14ac:dyDescent="0.3">
      <c r="A167" s="274" t="s">
        <v>591</v>
      </c>
      <c r="B167" s="275"/>
      <c r="C167" s="68">
        <f>C150+C152+C154+C159+C161+C165</f>
        <v>34.32</v>
      </c>
      <c r="D167" s="68">
        <f t="shared" ref="D167" si="7">D150+D152+D154+D159+D161+D165</f>
        <v>2.74</v>
      </c>
      <c r="E167" s="68">
        <f>E150+E152+E154+E159+E161+E165</f>
        <v>37.06</v>
      </c>
      <c r="F167" s="178"/>
    </row>
    <row r="168" spans="1:6" ht="18.75" customHeight="1" x14ac:dyDescent="0.3">
      <c r="A168" s="263" t="s">
        <v>190</v>
      </c>
      <c r="B168" s="264"/>
      <c r="C168" s="264"/>
      <c r="D168" s="264"/>
      <c r="E168" s="265"/>
      <c r="F168" s="178"/>
    </row>
    <row r="169" spans="1:6" ht="20.25" x14ac:dyDescent="0.3">
      <c r="A169" s="111" t="s">
        <v>568</v>
      </c>
      <c r="B169" s="112" t="s">
        <v>183</v>
      </c>
      <c r="C169" s="37"/>
      <c r="D169" s="28"/>
      <c r="E169" s="69"/>
      <c r="F169" s="178"/>
    </row>
    <row r="170" spans="1:6" ht="18.75" customHeight="1" x14ac:dyDescent="0.3">
      <c r="A170" s="111" t="s">
        <v>146</v>
      </c>
      <c r="B170" s="112" t="s">
        <v>569</v>
      </c>
      <c r="C170" s="69">
        <v>2.99</v>
      </c>
      <c r="D170" s="69">
        <v>0.02</v>
      </c>
      <c r="E170" s="69">
        <f t="shared" si="6"/>
        <v>3.01</v>
      </c>
      <c r="F170" s="178"/>
    </row>
    <row r="171" spans="1:6" ht="20.25" x14ac:dyDescent="0.3">
      <c r="A171" s="111"/>
      <c r="B171" s="113" t="s">
        <v>184</v>
      </c>
      <c r="C171" s="69">
        <v>2.99</v>
      </c>
      <c r="D171" s="69">
        <v>0.02</v>
      </c>
      <c r="E171" s="69">
        <f t="shared" si="6"/>
        <v>3.01</v>
      </c>
      <c r="F171" s="178"/>
    </row>
    <row r="172" spans="1:6" ht="18.75" customHeight="1" x14ac:dyDescent="0.3">
      <c r="A172" s="116" t="s">
        <v>191</v>
      </c>
      <c r="B172" s="117" t="s">
        <v>570</v>
      </c>
      <c r="C172" s="69"/>
      <c r="D172" s="242"/>
      <c r="E172" s="69"/>
      <c r="F172" s="178"/>
    </row>
    <row r="173" spans="1:6" ht="18.75" customHeight="1" x14ac:dyDescent="0.3">
      <c r="A173" s="116" t="s">
        <v>592</v>
      </c>
      <c r="B173" s="117" t="s">
        <v>593</v>
      </c>
      <c r="C173" s="69">
        <v>6.98</v>
      </c>
      <c r="D173" s="242">
        <v>1.28</v>
      </c>
      <c r="E173" s="69">
        <f t="shared" si="6"/>
        <v>8.26</v>
      </c>
      <c r="F173" s="178"/>
    </row>
    <row r="174" spans="1:6" ht="18.75" customHeight="1" x14ac:dyDescent="0.3">
      <c r="A174" s="111"/>
      <c r="B174" s="112" t="s">
        <v>572</v>
      </c>
      <c r="C174" s="69">
        <v>6.98</v>
      </c>
      <c r="D174" s="69">
        <v>1.28</v>
      </c>
      <c r="E174" s="69">
        <f t="shared" si="6"/>
        <v>8.26</v>
      </c>
      <c r="F174" s="178"/>
    </row>
    <row r="175" spans="1:6" ht="17.25" customHeight="1" x14ac:dyDescent="0.3">
      <c r="A175" s="111"/>
      <c r="B175" s="113" t="s">
        <v>594</v>
      </c>
      <c r="C175" s="69"/>
      <c r="D175" s="69">
        <v>0.19</v>
      </c>
      <c r="E175" s="69">
        <f t="shared" si="6"/>
        <v>0.19</v>
      </c>
      <c r="F175" s="178"/>
    </row>
    <row r="176" spans="1:6" ht="18.75" customHeight="1" x14ac:dyDescent="0.3">
      <c r="A176" s="118">
        <v>3</v>
      </c>
      <c r="B176" s="112" t="s">
        <v>574</v>
      </c>
      <c r="C176" s="69"/>
      <c r="D176" s="69"/>
      <c r="E176" s="69"/>
      <c r="F176" s="178"/>
    </row>
    <row r="177" spans="1:6" ht="18.75" customHeight="1" x14ac:dyDescent="0.3">
      <c r="A177" s="116" t="s">
        <v>576</v>
      </c>
      <c r="B177" s="117" t="s">
        <v>577</v>
      </c>
      <c r="C177" s="69"/>
      <c r="D177" s="242"/>
      <c r="E177" s="69"/>
      <c r="F177" s="178"/>
    </row>
    <row r="178" spans="1:6" ht="20.25" x14ac:dyDescent="0.3">
      <c r="A178" s="111" t="s">
        <v>578</v>
      </c>
      <c r="B178" s="112" t="s">
        <v>579</v>
      </c>
      <c r="C178" s="69">
        <v>2.1</v>
      </c>
      <c r="D178" s="69">
        <v>0.01</v>
      </c>
      <c r="E178" s="69">
        <f t="shared" si="6"/>
        <v>2.11</v>
      </c>
      <c r="F178" s="178"/>
    </row>
    <row r="179" spans="1:6" ht="16.5" customHeight="1" x14ac:dyDescent="0.3">
      <c r="A179" s="119"/>
      <c r="B179" s="112" t="s">
        <v>580</v>
      </c>
      <c r="C179" s="69">
        <v>2.1</v>
      </c>
      <c r="D179" s="69">
        <v>0.01</v>
      </c>
      <c r="E179" s="69">
        <f t="shared" si="6"/>
        <v>2.11</v>
      </c>
      <c r="F179" s="178"/>
    </row>
    <row r="180" spans="1:6" ht="48" customHeight="1" x14ac:dyDescent="0.3">
      <c r="A180" s="111" t="s">
        <v>581</v>
      </c>
      <c r="B180" s="120" t="s">
        <v>582</v>
      </c>
      <c r="C180" s="156"/>
      <c r="D180" s="242"/>
      <c r="E180" s="69"/>
      <c r="F180" s="178"/>
    </row>
    <row r="181" spans="1:6" ht="17.25" customHeight="1" x14ac:dyDescent="0.3">
      <c r="A181" s="116" t="s">
        <v>583</v>
      </c>
      <c r="B181" s="117" t="s">
        <v>584</v>
      </c>
      <c r="C181" s="69">
        <v>11.97</v>
      </c>
      <c r="D181" s="242">
        <v>0.12</v>
      </c>
      <c r="E181" s="69">
        <f t="shared" si="6"/>
        <v>12.09</v>
      </c>
      <c r="F181" s="178"/>
    </row>
    <row r="182" spans="1:6" ht="18.75" customHeight="1" x14ac:dyDescent="0.3">
      <c r="A182" s="116" t="s">
        <v>585</v>
      </c>
      <c r="B182" s="117" t="s">
        <v>586</v>
      </c>
      <c r="C182" s="69"/>
      <c r="D182" s="69"/>
      <c r="E182" s="69"/>
      <c r="F182" s="178"/>
    </row>
    <row r="183" spans="1:6" ht="18.75" customHeight="1" x14ac:dyDescent="0.3">
      <c r="A183" s="111" t="s">
        <v>587</v>
      </c>
      <c r="B183" s="112" t="s">
        <v>588</v>
      </c>
      <c r="C183" s="69"/>
      <c r="D183" s="69"/>
      <c r="E183" s="69"/>
      <c r="F183" s="178"/>
    </row>
    <row r="184" spans="1:6" ht="17.25" customHeight="1" x14ac:dyDescent="0.3">
      <c r="A184" s="116" t="s">
        <v>589</v>
      </c>
      <c r="B184" s="117" t="s">
        <v>590</v>
      </c>
      <c r="C184" s="69">
        <v>13.27</v>
      </c>
      <c r="D184" s="69">
        <v>1.2</v>
      </c>
      <c r="E184" s="69">
        <f t="shared" si="6"/>
        <v>14.47</v>
      </c>
      <c r="F184" s="178"/>
    </row>
    <row r="185" spans="1:6" ht="16.5" customHeight="1" x14ac:dyDescent="0.3">
      <c r="A185" s="58"/>
      <c r="B185" s="112" t="s">
        <v>580</v>
      </c>
      <c r="C185" s="69">
        <v>7.54</v>
      </c>
      <c r="D185" s="242">
        <v>1.2</v>
      </c>
      <c r="E185" s="69">
        <f t="shared" si="6"/>
        <v>8.74</v>
      </c>
      <c r="F185" s="178"/>
    </row>
    <row r="186" spans="1:6" ht="18.75" customHeight="1" x14ac:dyDescent="0.3">
      <c r="A186" s="276" t="s">
        <v>591</v>
      </c>
      <c r="B186" s="277"/>
      <c r="C186" s="68">
        <f t="shared" ref="C186" si="8">C171+C173+C175+C178+C181+C185</f>
        <v>31.58</v>
      </c>
      <c r="D186" s="242"/>
      <c r="E186" s="68">
        <f>E171+E173+E175+E178+E181+E185</f>
        <v>34.4</v>
      </c>
      <c r="F186" s="178"/>
    </row>
    <row r="187" spans="1:6" ht="18.75" hidden="1" customHeight="1" x14ac:dyDescent="0.3">
      <c r="A187" s="111"/>
      <c r="B187" s="112"/>
      <c r="C187" s="69"/>
      <c r="D187" s="68"/>
      <c r="E187" s="69"/>
      <c r="F187" s="178"/>
    </row>
    <row r="188" spans="1:6" ht="18" customHeight="1" x14ac:dyDescent="0.3">
      <c r="A188" s="263" t="s">
        <v>192</v>
      </c>
      <c r="B188" s="264"/>
      <c r="C188" s="264"/>
      <c r="D188" s="264"/>
      <c r="E188" s="265"/>
      <c r="F188" s="178"/>
    </row>
    <row r="189" spans="1:6" ht="18.75" customHeight="1" x14ac:dyDescent="0.3">
      <c r="A189" s="121"/>
      <c r="B189" s="122" t="s">
        <v>595</v>
      </c>
      <c r="C189" s="158"/>
      <c r="D189" s="158"/>
      <c r="E189" s="69"/>
      <c r="F189" s="178"/>
    </row>
    <row r="190" spans="1:6" ht="18.75" customHeight="1" x14ac:dyDescent="0.3">
      <c r="A190" s="111" t="s">
        <v>568</v>
      </c>
      <c r="B190" s="112" t="s">
        <v>183</v>
      </c>
      <c r="C190" s="37"/>
      <c r="D190" s="28"/>
      <c r="E190" s="69"/>
      <c r="F190" s="178"/>
    </row>
    <row r="191" spans="1:6" ht="18.75" customHeight="1" x14ac:dyDescent="0.3">
      <c r="A191" s="111" t="s">
        <v>146</v>
      </c>
      <c r="B191" s="112" t="s">
        <v>569</v>
      </c>
      <c r="C191" s="69">
        <v>2.99</v>
      </c>
      <c r="D191" s="242">
        <v>0.02</v>
      </c>
      <c r="E191" s="69">
        <f t="shared" si="6"/>
        <v>3.01</v>
      </c>
      <c r="F191" s="178"/>
    </row>
    <row r="192" spans="1:6" ht="18.75" customHeight="1" x14ac:dyDescent="0.3">
      <c r="A192" s="111"/>
      <c r="B192" s="113" t="s">
        <v>184</v>
      </c>
      <c r="C192" s="69">
        <v>2.99</v>
      </c>
      <c r="D192" s="242">
        <v>0.02</v>
      </c>
      <c r="E192" s="69">
        <f t="shared" si="6"/>
        <v>3.01</v>
      </c>
      <c r="F192" s="178"/>
    </row>
    <row r="193" spans="1:6" ht="17.25" customHeight="1" x14ac:dyDescent="0.3">
      <c r="A193" s="123">
        <v>2</v>
      </c>
      <c r="B193" s="113" t="s">
        <v>596</v>
      </c>
      <c r="C193" s="69"/>
      <c r="D193" s="242"/>
      <c r="E193" s="69"/>
      <c r="F193" s="178"/>
    </row>
    <row r="194" spans="1:6" ht="17.25" customHeight="1" x14ac:dyDescent="0.3">
      <c r="A194" s="111" t="s">
        <v>193</v>
      </c>
      <c r="B194" s="112" t="s">
        <v>597</v>
      </c>
      <c r="C194" s="69"/>
      <c r="D194" s="242"/>
      <c r="E194" s="69"/>
      <c r="F194" s="178"/>
    </row>
    <row r="195" spans="1:6" ht="20.25" x14ac:dyDescent="0.3">
      <c r="A195" s="111" t="s">
        <v>598</v>
      </c>
      <c r="B195" s="112" t="s">
        <v>599</v>
      </c>
      <c r="C195" s="69"/>
      <c r="D195" s="242"/>
      <c r="E195" s="69"/>
      <c r="F195" s="178"/>
    </row>
    <row r="196" spans="1:6" ht="33.75" customHeight="1" x14ac:dyDescent="0.3">
      <c r="A196" s="116" t="s">
        <v>600</v>
      </c>
      <c r="B196" s="117" t="s">
        <v>601</v>
      </c>
      <c r="C196" s="69">
        <v>3.31</v>
      </c>
      <c r="D196" s="69">
        <v>1.36</v>
      </c>
      <c r="E196" s="69">
        <f t="shared" si="6"/>
        <v>4.67</v>
      </c>
      <c r="F196" s="178"/>
    </row>
    <row r="197" spans="1:6" ht="17.25" customHeight="1" x14ac:dyDescent="0.3">
      <c r="A197" s="111"/>
      <c r="B197" s="112" t="s">
        <v>580</v>
      </c>
      <c r="C197" s="69">
        <v>3.31</v>
      </c>
      <c r="D197" s="242">
        <v>1.36</v>
      </c>
      <c r="E197" s="69">
        <f t="shared" si="6"/>
        <v>4.67</v>
      </c>
      <c r="F197" s="178"/>
    </row>
    <row r="198" spans="1:6" ht="17.25" customHeight="1" x14ac:dyDescent="0.3">
      <c r="A198" s="111" t="s">
        <v>194</v>
      </c>
      <c r="B198" s="112" t="s">
        <v>602</v>
      </c>
      <c r="C198" s="69"/>
      <c r="D198" s="242"/>
      <c r="E198" s="69"/>
      <c r="F198" s="178"/>
    </row>
    <row r="199" spans="1:6" ht="45" hidden="1" customHeight="1" x14ac:dyDescent="0.3">
      <c r="A199" s="124" t="s">
        <v>603</v>
      </c>
      <c r="B199" s="125" t="s">
        <v>604</v>
      </c>
      <c r="C199" s="126">
        <v>0.55000000000000004</v>
      </c>
      <c r="D199" s="242">
        <v>0.14000000000000001</v>
      </c>
      <c r="E199" s="126">
        <f t="shared" si="6"/>
        <v>0.69</v>
      </c>
      <c r="F199" s="178"/>
    </row>
    <row r="200" spans="1:6" ht="18.75" hidden="1" customHeight="1" x14ac:dyDescent="0.3">
      <c r="A200" s="124"/>
      <c r="B200" s="125" t="s">
        <v>580</v>
      </c>
      <c r="C200" s="126">
        <v>0.34</v>
      </c>
      <c r="D200" s="242">
        <v>0.14000000000000001</v>
      </c>
      <c r="E200" s="126">
        <f t="shared" si="6"/>
        <v>0.48</v>
      </c>
      <c r="F200" s="178"/>
    </row>
    <row r="201" spans="1:6" ht="20.25" x14ac:dyDescent="0.3">
      <c r="A201" s="111" t="s">
        <v>605</v>
      </c>
      <c r="B201" s="112" t="s">
        <v>606</v>
      </c>
      <c r="C201" s="69">
        <v>7.38</v>
      </c>
      <c r="D201" s="242">
        <v>0.17</v>
      </c>
      <c r="E201" s="69">
        <f t="shared" si="6"/>
        <v>7.55</v>
      </c>
      <c r="F201" s="178"/>
    </row>
    <row r="202" spans="1:6" ht="20.25" x14ac:dyDescent="0.3">
      <c r="A202" s="111"/>
      <c r="B202" s="112" t="s">
        <v>580</v>
      </c>
      <c r="C202" s="69">
        <v>4.9800000000000004</v>
      </c>
      <c r="D202" s="242">
        <v>0.17</v>
      </c>
      <c r="E202" s="69">
        <f t="shared" si="6"/>
        <v>5.15</v>
      </c>
      <c r="F202" s="178"/>
    </row>
    <row r="203" spans="1:6" ht="18.75" customHeight="1" x14ac:dyDescent="0.35">
      <c r="A203" s="266" t="s">
        <v>196</v>
      </c>
      <c r="B203" s="267"/>
      <c r="C203" s="68">
        <f>C192+C196+C201</f>
        <v>13.68</v>
      </c>
      <c r="D203" s="68">
        <f>D192+D196+D201</f>
        <v>1.55</v>
      </c>
      <c r="E203" s="68">
        <f>E192+E196+E201</f>
        <v>15.23</v>
      </c>
      <c r="F203" s="178"/>
    </row>
    <row r="204" spans="1:6" ht="18.75" customHeight="1" x14ac:dyDescent="0.3">
      <c r="A204" s="268" t="s">
        <v>24</v>
      </c>
      <c r="B204" s="269"/>
      <c r="C204" s="269"/>
      <c r="D204" s="269"/>
      <c r="E204" s="270"/>
      <c r="F204" s="178"/>
    </row>
    <row r="205" spans="1:6" ht="18.75" customHeight="1" x14ac:dyDescent="0.3">
      <c r="A205" s="121"/>
      <c r="B205" s="122" t="s">
        <v>595</v>
      </c>
      <c r="C205" s="158"/>
      <c r="D205" s="158"/>
      <c r="E205" s="69"/>
      <c r="F205" s="178"/>
    </row>
    <row r="206" spans="1:6" ht="20.25" x14ac:dyDescent="0.3">
      <c r="A206" s="111" t="s">
        <v>146</v>
      </c>
      <c r="B206" s="112" t="s">
        <v>569</v>
      </c>
      <c r="C206" s="69">
        <v>2.99</v>
      </c>
      <c r="D206" s="242">
        <v>0.02</v>
      </c>
      <c r="E206" s="69">
        <f>ROUND((C206+D206),1*2)</f>
        <v>3.01</v>
      </c>
      <c r="F206" s="178"/>
    </row>
    <row r="207" spans="1:6" ht="18.75" customHeight="1" x14ac:dyDescent="0.3">
      <c r="A207" s="111"/>
      <c r="B207" s="113" t="s">
        <v>184</v>
      </c>
      <c r="C207" s="69">
        <v>2.99</v>
      </c>
      <c r="D207" s="242">
        <v>0.02</v>
      </c>
      <c r="E207" s="69">
        <f t="shared" ref="E207:E212" si="9">ROUND((C207+D207),1*2)</f>
        <v>3.01</v>
      </c>
      <c r="F207" s="178"/>
    </row>
    <row r="208" spans="1:6" ht="47.25" customHeight="1" x14ac:dyDescent="0.3">
      <c r="A208" s="116" t="s">
        <v>607</v>
      </c>
      <c r="B208" s="117" t="s">
        <v>608</v>
      </c>
      <c r="C208" s="69">
        <v>6.81</v>
      </c>
      <c r="D208" s="243">
        <v>3.65</v>
      </c>
      <c r="E208" s="69">
        <f t="shared" si="9"/>
        <v>10.46</v>
      </c>
      <c r="F208" s="178"/>
    </row>
    <row r="209" spans="1:6" ht="18.75" customHeight="1" x14ac:dyDescent="0.3">
      <c r="A209" s="111"/>
      <c r="B209" s="112" t="s">
        <v>580</v>
      </c>
      <c r="C209" s="69">
        <v>1.04</v>
      </c>
      <c r="D209" s="243">
        <v>3.65</v>
      </c>
      <c r="E209" s="69">
        <f t="shared" si="9"/>
        <v>4.6900000000000004</v>
      </c>
      <c r="F209" s="178"/>
    </row>
    <row r="210" spans="1:6" ht="18.75" customHeight="1" x14ac:dyDescent="0.3">
      <c r="A210" s="111" t="s">
        <v>194</v>
      </c>
      <c r="B210" s="112" t="s">
        <v>602</v>
      </c>
      <c r="C210" s="69"/>
      <c r="D210" s="242"/>
      <c r="E210" s="69"/>
      <c r="F210" s="178"/>
    </row>
    <row r="211" spans="1:6" ht="17.25" customHeight="1" x14ac:dyDescent="0.3">
      <c r="A211" s="111" t="s">
        <v>603</v>
      </c>
      <c r="B211" s="112" t="s">
        <v>604</v>
      </c>
      <c r="C211" s="69">
        <v>4.18</v>
      </c>
      <c r="D211" s="242">
        <v>0.2</v>
      </c>
      <c r="E211" s="69">
        <f t="shared" si="9"/>
        <v>4.38</v>
      </c>
      <c r="F211" s="178"/>
    </row>
    <row r="212" spans="1:6" ht="16.5" customHeight="1" x14ac:dyDescent="0.3">
      <c r="A212" s="111"/>
      <c r="B212" s="112" t="s">
        <v>580</v>
      </c>
      <c r="C212" s="69">
        <v>2.62</v>
      </c>
      <c r="D212" s="242">
        <v>0.2</v>
      </c>
      <c r="E212" s="69">
        <f t="shared" si="9"/>
        <v>2.82</v>
      </c>
      <c r="F212" s="178"/>
    </row>
    <row r="213" spans="1:6" ht="18.75" customHeight="1" x14ac:dyDescent="0.35">
      <c r="A213" s="266" t="s">
        <v>26</v>
      </c>
      <c r="B213" s="267"/>
      <c r="C213" s="68">
        <f t="shared" ref="C213" si="10">C207+C209+C212</f>
        <v>6.65</v>
      </c>
      <c r="D213" s="69"/>
      <c r="E213" s="68">
        <f>E207+E209+E212</f>
        <v>10.52</v>
      </c>
      <c r="F213" s="178"/>
    </row>
    <row r="214" spans="1:6" ht="18.75" customHeight="1" x14ac:dyDescent="0.3">
      <c r="A214" s="263" t="s">
        <v>197</v>
      </c>
      <c r="B214" s="264"/>
      <c r="C214" s="264"/>
      <c r="D214" s="264"/>
      <c r="E214" s="265"/>
      <c r="F214" s="178"/>
    </row>
    <row r="215" spans="1:6" ht="20.25" x14ac:dyDescent="0.3">
      <c r="A215" s="121"/>
      <c r="B215" s="122" t="s">
        <v>595</v>
      </c>
      <c r="C215" s="158"/>
      <c r="D215" s="158"/>
      <c r="E215" s="69"/>
      <c r="F215" s="178"/>
    </row>
    <row r="216" spans="1:6" ht="16.5" customHeight="1" x14ac:dyDescent="0.3">
      <c r="A216" s="111" t="s">
        <v>568</v>
      </c>
      <c r="B216" s="112" t="s">
        <v>183</v>
      </c>
      <c r="C216" s="37"/>
      <c r="D216" s="28"/>
      <c r="E216" s="69"/>
      <c r="F216" s="178"/>
    </row>
    <row r="217" spans="1:6" ht="20.25" x14ac:dyDescent="0.3">
      <c r="A217" s="111" t="s">
        <v>146</v>
      </c>
      <c r="B217" s="112" t="s">
        <v>569</v>
      </c>
      <c r="C217" s="69">
        <v>2.99</v>
      </c>
      <c r="D217" s="242">
        <v>0.02</v>
      </c>
      <c r="E217" s="69">
        <f>C217+D217</f>
        <v>3.01</v>
      </c>
      <c r="F217" s="178"/>
    </row>
    <row r="218" spans="1:6" ht="18.75" customHeight="1" x14ac:dyDescent="0.3">
      <c r="A218" s="111"/>
      <c r="B218" s="113" t="s">
        <v>184</v>
      </c>
      <c r="C218" s="69">
        <v>2.99</v>
      </c>
      <c r="D218" s="242">
        <v>0.02</v>
      </c>
      <c r="E218" s="69">
        <f>C218+D218</f>
        <v>3.01</v>
      </c>
      <c r="F218" s="178"/>
    </row>
    <row r="219" spans="1:6" ht="18" customHeight="1" x14ac:dyDescent="0.3">
      <c r="A219" s="127">
        <v>2</v>
      </c>
      <c r="B219" s="128" t="s">
        <v>609</v>
      </c>
      <c r="C219" s="69"/>
      <c r="D219" s="242"/>
      <c r="E219" s="69"/>
      <c r="F219" s="178"/>
    </row>
    <row r="220" spans="1:6" ht="20.25" x14ac:dyDescent="0.3">
      <c r="A220" s="129" t="s">
        <v>193</v>
      </c>
      <c r="B220" s="130" t="s">
        <v>610</v>
      </c>
      <c r="C220" s="108"/>
      <c r="D220" s="242"/>
      <c r="E220" s="69"/>
      <c r="F220" s="178"/>
    </row>
    <row r="221" spans="1:6" ht="18.75" customHeight="1" x14ac:dyDescent="0.3">
      <c r="A221" s="127" t="s">
        <v>195</v>
      </c>
      <c r="B221" s="131" t="s">
        <v>611</v>
      </c>
      <c r="C221" s="69">
        <v>12.79</v>
      </c>
      <c r="D221" s="242">
        <v>0.43</v>
      </c>
      <c r="E221" s="69">
        <f>C221+D221</f>
        <v>13.22</v>
      </c>
      <c r="F221" s="178"/>
    </row>
    <row r="222" spans="1:6" ht="15.75" customHeight="1" x14ac:dyDescent="0.3">
      <c r="A222" s="116"/>
      <c r="B222" s="117" t="s">
        <v>580</v>
      </c>
      <c r="C222" s="69">
        <v>12.79</v>
      </c>
      <c r="D222" s="242">
        <v>0.43</v>
      </c>
      <c r="E222" s="69">
        <f>C222+D222</f>
        <v>13.22</v>
      </c>
      <c r="F222" s="178"/>
    </row>
    <row r="223" spans="1:6" ht="20.25" x14ac:dyDescent="0.35">
      <c r="A223" s="266" t="s">
        <v>612</v>
      </c>
      <c r="B223" s="267"/>
      <c r="C223" s="68">
        <f t="shared" ref="C223:D223" si="11">C217+C221</f>
        <v>15.78</v>
      </c>
      <c r="D223" s="68">
        <f t="shared" si="11"/>
        <v>0.45</v>
      </c>
      <c r="E223" s="68">
        <f>E217+E221</f>
        <v>16.23</v>
      </c>
      <c r="F223" s="178"/>
    </row>
    <row r="224" spans="1:6" ht="20.25" x14ac:dyDescent="0.3">
      <c r="A224" s="263" t="s">
        <v>199</v>
      </c>
      <c r="B224" s="264"/>
      <c r="C224" s="264"/>
      <c r="D224" s="264"/>
      <c r="E224" s="265"/>
      <c r="F224" s="178"/>
    </row>
    <row r="225" spans="1:6" ht="18.75" customHeight="1" x14ac:dyDescent="0.3">
      <c r="A225" s="121"/>
      <c r="B225" s="122" t="s">
        <v>595</v>
      </c>
      <c r="C225" s="158"/>
      <c r="D225" s="158"/>
      <c r="E225" s="69"/>
      <c r="F225" s="178"/>
    </row>
    <row r="226" spans="1:6" ht="20.25" x14ac:dyDescent="0.3">
      <c r="A226" s="111" t="s">
        <v>568</v>
      </c>
      <c r="B226" s="112" t="s">
        <v>183</v>
      </c>
      <c r="C226" s="37"/>
      <c r="D226" s="28"/>
      <c r="E226" s="69"/>
      <c r="F226" s="178"/>
    </row>
    <row r="227" spans="1:6" ht="18.75" customHeight="1" x14ac:dyDescent="0.3">
      <c r="A227" s="111" t="s">
        <v>146</v>
      </c>
      <c r="B227" s="112" t="s">
        <v>569</v>
      </c>
      <c r="C227" s="69">
        <v>2.99</v>
      </c>
      <c r="D227" s="242">
        <v>0.02</v>
      </c>
      <c r="E227" s="69">
        <f>C227+D227</f>
        <v>3.01</v>
      </c>
      <c r="F227" s="178"/>
    </row>
    <row r="228" spans="1:6" ht="18.75" customHeight="1" x14ac:dyDescent="0.3">
      <c r="A228" s="111"/>
      <c r="B228" s="113" t="s">
        <v>184</v>
      </c>
      <c r="C228" s="69">
        <v>2.99</v>
      </c>
      <c r="D228" s="242">
        <v>0.02</v>
      </c>
      <c r="E228" s="69">
        <f>C228+D228</f>
        <v>3.01</v>
      </c>
      <c r="F228" s="178"/>
    </row>
    <row r="229" spans="1:6" ht="20.25" x14ac:dyDescent="0.3">
      <c r="A229" s="127">
        <v>2</v>
      </c>
      <c r="B229" s="128" t="s">
        <v>609</v>
      </c>
      <c r="C229" s="69"/>
      <c r="D229" s="242"/>
      <c r="E229" s="69"/>
      <c r="F229" s="178"/>
    </row>
    <row r="230" spans="1:6" ht="18.75" customHeight="1" x14ac:dyDescent="0.3">
      <c r="A230" s="129" t="s">
        <v>193</v>
      </c>
      <c r="B230" s="130" t="s">
        <v>610</v>
      </c>
      <c r="C230" s="69"/>
      <c r="D230" s="242"/>
      <c r="E230" s="69"/>
      <c r="F230" s="178"/>
    </row>
    <row r="231" spans="1:6" ht="18.75" customHeight="1" x14ac:dyDescent="0.3">
      <c r="A231" s="116" t="s">
        <v>198</v>
      </c>
      <c r="B231" s="117" t="s">
        <v>613</v>
      </c>
      <c r="C231" s="69">
        <v>10.78</v>
      </c>
      <c r="D231" s="242">
        <v>0.76</v>
      </c>
      <c r="E231" s="69">
        <f>C231+D231</f>
        <v>11.54</v>
      </c>
      <c r="F231" s="178"/>
    </row>
    <row r="232" spans="1:6" ht="18.75" customHeight="1" x14ac:dyDescent="0.3">
      <c r="A232" s="111"/>
      <c r="B232" s="112" t="s">
        <v>580</v>
      </c>
      <c r="C232" s="69">
        <v>10.78</v>
      </c>
      <c r="D232" s="242">
        <v>0.76</v>
      </c>
      <c r="E232" s="69">
        <f>C232+D232</f>
        <v>11.54</v>
      </c>
      <c r="F232" s="178"/>
    </row>
    <row r="233" spans="1:6" ht="20.25" x14ac:dyDescent="0.35">
      <c r="A233" s="266" t="s">
        <v>614</v>
      </c>
      <c r="B233" s="267"/>
      <c r="C233" s="68">
        <f t="shared" ref="C233:D233" si="12">C227+C231</f>
        <v>13.77</v>
      </c>
      <c r="D233" s="68">
        <f t="shared" si="12"/>
        <v>0.78</v>
      </c>
      <c r="E233" s="68">
        <f>E227+E231</f>
        <v>14.55</v>
      </c>
      <c r="F233" s="178"/>
    </row>
    <row r="234" spans="1:6" ht="18.75" customHeight="1" x14ac:dyDescent="0.3">
      <c r="A234" s="263" t="s">
        <v>200</v>
      </c>
      <c r="B234" s="264"/>
      <c r="C234" s="264"/>
      <c r="D234" s="264"/>
      <c r="E234" s="265"/>
      <c r="F234" s="178"/>
    </row>
    <row r="235" spans="1:6" ht="20.25" x14ac:dyDescent="0.3">
      <c r="A235" s="111" t="s">
        <v>568</v>
      </c>
      <c r="B235" s="112" t="s">
        <v>183</v>
      </c>
      <c r="C235" s="37"/>
      <c r="D235" s="28"/>
      <c r="E235" s="69"/>
      <c r="F235" s="178"/>
    </row>
    <row r="236" spans="1:6" ht="20.25" x14ac:dyDescent="0.3">
      <c r="A236" s="111" t="s">
        <v>146</v>
      </c>
      <c r="B236" s="112" t="s">
        <v>569</v>
      </c>
      <c r="C236" s="69">
        <v>2.99</v>
      </c>
      <c r="D236" s="242">
        <v>0.02</v>
      </c>
      <c r="E236" s="69">
        <f>C236+D236</f>
        <v>3.01</v>
      </c>
      <c r="F236" s="178"/>
    </row>
    <row r="237" spans="1:6" ht="20.25" x14ac:dyDescent="0.3">
      <c r="A237" s="111"/>
      <c r="B237" s="113" t="s">
        <v>184</v>
      </c>
      <c r="C237" s="69">
        <v>2.99</v>
      </c>
      <c r="D237" s="242">
        <v>0.02</v>
      </c>
      <c r="E237" s="69">
        <f>C237+D237</f>
        <v>3.01</v>
      </c>
      <c r="F237" s="178"/>
    </row>
    <row r="238" spans="1:6" ht="32.25" x14ac:dyDescent="0.3">
      <c r="A238" s="111" t="s">
        <v>175</v>
      </c>
      <c r="B238" s="113" t="s">
        <v>615</v>
      </c>
      <c r="C238" s="69"/>
      <c r="D238" s="242"/>
      <c r="E238" s="69"/>
      <c r="F238" s="178"/>
    </row>
    <row r="239" spans="1:6" ht="18.75" customHeight="1" x14ac:dyDescent="0.3">
      <c r="A239" s="111" t="s">
        <v>201</v>
      </c>
      <c r="B239" s="112" t="s">
        <v>616</v>
      </c>
      <c r="C239" s="69"/>
      <c r="D239" s="242"/>
      <c r="E239" s="69"/>
      <c r="F239" s="178"/>
    </row>
    <row r="240" spans="1:6" ht="18.75" customHeight="1" x14ac:dyDescent="0.3">
      <c r="A240" s="111" t="s">
        <v>617</v>
      </c>
      <c r="B240" s="112" t="s">
        <v>618</v>
      </c>
      <c r="C240" s="69">
        <v>16.84</v>
      </c>
      <c r="D240" s="69">
        <v>0.18</v>
      </c>
      <c r="E240" s="68">
        <f>C240+D240</f>
        <v>17.02</v>
      </c>
      <c r="F240" s="178"/>
    </row>
    <row r="241" spans="1:13" ht="20.25" x14ac:dyDescent="0.3">
      <c r="A241" s="116"/>
      <c r="B241" s="117" t="s">
        <v>580</v>
      </c>
      <c r="C241" s="69">
        <v>16.850000000000001</v>
      </c>
      <c r="D241" s="242">
        <v>0.18</v>
      </c>
      <c r="E241" s="69">
        <f>C241+D241</f>
        <v>17.03</v>
      </c>
      <c r="F241" s="178"/>
    </row>
    <row r="242" spans="1:13" ht="18.75" customHeight="1" x14ac:dyDescent="0.35">
      <c r="A242" s="266" t="s">
        <v>202</v>
      </c>
      <c r="B242" s="267"/>
      <c r="C242" s="68">
        <f t="shared" ref="C242:D242" si="13">C237+C240</f>
        <v>19.829999999999998</v>
      </c>
      <c r="D242" s="68">
        <f t="shared" si="13"/>
        <v>0.2</v>
      </c>
      <c r="E242" s="68">
        <f>E237+E240</f>
        <v>20.03</v>
      </c>
      <c r="F242" s="178"/>
    </row>
    <row r="243" spans="1:13" ht="39" customHeight="1" x14ac:dyDescent="0.3">
      <c r="A243" s="263" t="s">
        <v>619</v>
      </c>
      <c r="B243" s="264"/>
      <c r="C243" s="264"/>
      <c r="D243" s="264"/>
      <c r="E243" s="265"/>
      <c r="F243" s="178"/>
    </row>
    <row r="244" spans="1:13" ht="20.25" x14ac:dyDescent="0.3">
      <c r="A244" s="111" t="s">
        <v>568</v>
      </c>
      <c r="B244" s="112" t="s">
        <v>183</v>
      </c>
      <c r="C244" s="37"/>
      <c r="D244" s="28"/>
      <c r="E244" s="69"/>
      <c r="F244" s="178"/>
    </row>
    <row r="245" spans="1:13" ht="18.75" customHeight="1" x14ac:dyDescent="0.3">
      <c r="A245" s="111" t="s">
        <v>146</v>
      </c>
      <c r="B245" s="112" t="s">
        <v>569</v>
      </c>
      <c r="C245" s="69">
        <v>2.99</v>
      </c>
      <c r="D245" s="242">
        <v>0.02</v>
      </c>
      <c r="E245" s="69">
        <f>C245+D245</f>
        <v>3.01</v>
      </c>
      <c r="F245" s="178"/>
    </row>
    <row r="246" spans="1:13" ht="18.75" customHeight="1" x14ac:dyDescent="0.3">
      <c r="A246" s="111"/>
      <c r="B246" s="113" t="s">
        <v>184</v>
      </c>
      <c r="C246" s="69">
        <v>2.99</v>
      </c>
      <c r="D246" s="242">
        <v>0.02</v>
      </c>
      <c r="E246" s="69">
        <f>C246+D246</f>
        <v>3.01</v>
      </c>
      <c r="F246" s="178"/>
    </row>
    <row r="247" spans="1:13" ht="20.25" x14ac:dyDescent="0.3">
      <c r="A247" s="116" t="s">
        <v>191</v>
      </c>
      <c r="B247" s="117" t="s">
        <v>570</v>
      </c>
      <c r="C247" s="69"/>
      <c r="D247" s="242"/>
      <c r="E247" s="69"/>
      <c r="F247" s="178"/>
    </row>
    <row r="248" spans="1:13" ht="18.75" customHeight="1" x14ac:dyDescent="0.3">
      <c r="A248" s="116" t="s">
        <v>592</v>
      </c>
      <c r="B248" s="117" t="s">
        <v>593</v>
      </c>
      <c r="C248" s="69">
        <v>6.98</v>
      </c>
      <c r="D248" s="242">
        <v>1.28</v>
      </c>
      <c r="E248" s="69">
        <f>C248+D248</f>
        <v>8.26</v>
      </c>
      <c r="F248" s="178"/>
    </row>
    <row r="249" spans="1:13" ht="20.25" x14ac:dyDescent="0.3">
      <c r="A249" s="111"/>
      <c r="B249" s="112" t="s">
        <v>572</v>
      </c>
      <c r="C249" s="69">
        <v>6.98</v>
      </c>
      <c r="D249" s="242">
        <v>1.28</v>
      </c>
      <c r="E249" s="69">
        <f>C249+D249</f>
        <v>8.26</v>
      </c>
      <c r="F249" s="178"/>
      <c r="G249" s="170" t="s">
        <v>547</v>
      </c>
      <c r="H249" s="179">
        <f>E238+E240+E241+E244</f>
        <v>34.049999999999997</v>
      </c>
    </row>
    <row r="250" spans="1:13" ht="20.25" x14ac:dyDescent="0.3">
      <c r="A250" s="111"/>
      <c r="B250" s="112" t="s">
        <v>620</v>
      </c>
      <c r="C250" s="69"/>
      <c r="D250" s="69">
        <v>0.21</v>
      </c>
      <c r="E250" s="69">
        <f>C250+D250</f>
        <v>0.21</v>
      </c>
      <c r="F250" s="178"/>
      <c r="G250" s="180" t="s">
        <v>546</v>
      </c>
      <c r="H250" s="181">
        <f>E238+E241+E244</f>
        <v>17.03</v>
      </c>
    </row>
    <row r="251" spans="1:13" s="27" customFormat="1" ht="20.25" x14ac:dyDescent="0.3">
      <c r="A251" s="111" t="s">
        <v>203</v>
      </c>
      <c r="B251" s="112" t="s">
        <v>621</v>
      </c>
      <c r="C251" s="69"/>
      <c r="D251" s="242"/>
      <c r="E251" s="69"/>
      <c r="F251" s="178"/>
      <c r="G251" s="182"/>
      <c r="H251" s="182"/>
      <c r="I251" s="182"/>
      <c r="J251" s="182"/>
      <c r="K251" s="182"/>
      <c r="L251" s="182"/>
      <c r="M251" s="182"/>
    </row>
    <row r="252" spans="1:13" ht="20.25" x14ac:dyDescent="0.3">
      <c r="A252" s="111" t="s">
        <v>622</v>
      </c>
      <c r="B252" s="112" t="s">
        <v>623</v>
      </c>
      <c r="C252" s="69">
        <v>3.13</v>
      </c>
      <c r="D252" s="242">
        <v>0.24</v>
      </c>
      <c r="E252" s="69">
        <f>C252+D252</f>
        <v>3.37</v>
      </c>
      <c r="F252" s="178"/>
    </row>
    <row r="253" spans="1:13" ht="20.25" x14ac:dyDescent="0.3">
      <c r="A253" s="116"/>
      <c r="B253" s="132" t="s">
        <v>184</v>
      </c>
      <c r="C253" s="69">
        <v>3.13</v>
      </c>
      <c r="D253" s="242">
        <v>0.24</v>
      </c>
      <c r="E253" s="69">
        <f>C253+D253</f>
        <v>3.37</v>
      </c>
      <c r="F253" s="178"/>
    </row>
    <row r="254" spans="1:13" ht="18.75" customHeight="1" x14ac:dyDescent="0.3">
      <c r="A254" s="116" t="s">
        <v>624</v>
      </c>
      <c r="B254" s="132" t="s">
        <v>625</v>
      </c>
      <c r="C254" s="69"/>
      <c r="D254" s="242"/>
      <c r="E254" s="69"/>
      <c r="F254" s="178"/>
    </row>
    <row r="255" spans="1:13" ht="31.5" x14ac:dyDescent="0.3">
      <c r="A255" s="111" t="s">
        <v>626</v>
      </c>
      <c r="B255" s="112" t="s">
        <v>627</v>
      </c>
      <c r="C255" s="69">
        <v>49.1</v>
      </c>
      <c r="D255" s="69">
        <v>8.74</v>
      </c>
      <c r="E255" s="69">
        <f>C255+D255</f>
        <v>57.84</v>
      </c>
      <c r="F255" s="178"/>
    </row>
    <row r="256" spans="1:13" ht="20.25" x14ac:dyDescent="0.3">
      <c r="A256" s="111"/>
      <c r="B256" s="133" t="s">
        <v>184</v>
      </c>
      <c r="C256" s="69">
        <v>40.840000000000003</v>
      </c>
      <c r="D256" s="242">
        <v>8.74</v>
      </c>
      <c r="E256" s="69">
        <f>C256+D256</f>
        <v>49.58</v>
      </c>
      <c r="F256" s="178"/>
    </row>
    <row r="257" spans="1:7" ht="36.75" customHeight="1" x14ac:dyDescent="0.35">
      <c r="A257" s="266" t="s">
        <v>205</v>
      </c>
      <c r="B257" s="267"/>
      <c r="C257" s="68">
        <f t="shared" ref="C257" si="14">C246+C248+C250+C252+C255</f>
        <v>62.2</v>
      </c>
      <c r="D257" s="68">
        <f>D246+D248+D250+D252+D255</f>
        <v>10.49</v>
      </c>
      <c r="E257" s="68">
        <f>E246+E248+E250+E252+E255</f>
        <v>72.69</v>
      </c>
      <c r="F257" s="178"/>
    </row>
    <row r="258" spans="1:7" ht="40.5" customHeight="1" x14ac:dyDescent="0.35">
      <c r="A258" s="266" t="s">
        <v>206</v>
      </c>
      <c r="B258" s="267"/>
      <c r="C258" s="68">
        <f t="shared" ref="C258:D258" si="15">C246+C250+C252+C255</f>
        <v>55.22</v>
      </c>
      <c r="D258" s="68">
        <f t="shared" si="15"/>
        <v>9.2100000000000009</v>
      </c>
      <c r="E258" s="68">
        <f>E246+E250+E252+E255</f>
        <v>64.430000000000007</v>
      </c>
      <c r="F258" s="178"/>
    </row>
    <row r="259" spans="1:7" ht="20.25" x14ac:dyDescent="0.3">
      <c r="A259" s="317" t="s">
        <v>628</v>
      </c>
      <c r="B259" s="318"/>
      <c r="C259" s="318"/>
      <c r="D259" s="318"/>
      <c r="E259" s="319"/>
      <c r="F259" s="178"/>
    </row>
    <row r="260" spans="1:7" ht="18.75" customHeight="1" x14ac:dyDescent="0.3">
      <c r="A260" s="111" t="s">
        <v>624</v>
      </c>
      <c r="B260" s="133" t="s">
        <v>625</v>
      </c>
      <c r="C260" s="69"/>
      <c r="D260" s="68"/>
      <c r="E260" s="69"/>
      <c r="F260" s="178"/>
    </row>
    <row r="261" spans="1:7" ht="31.5" x14ac:dyDescent="0.3">
      <c r="A261" s="111" t="s">
        <v>629</v>
      </c>
      <c r="B261" s="112" t="s">
        <v>630</v>
      </c>
      <c r="C261" s="69"/>
      <c r="D261" s="68"/>
      <c r="E261" s="69"/>
      <c r="F261" s="178"/>
    </row>
    <row r="262" spans="1:7" ht="47.25" x14ac:dyDescent="0.3">
      <c r="A262" s="111" t="s">
        <v>631</v>
      </c>
      <c r="B262" s="112" t="s">
        <v>632</v>
      </c>
      <c r="C262" s="69">
        <v>49.19</v>
      </c>
      <c r="D262" s="69">
        <v>6.89</v>
      </c>
      <c r="E262" s="69">
        <f>C262+D262</f>
        <v>56.08</v>
      </c>
      <c r="F262" s="178"/>
    </row>
    <row r="263" spans="1:7" ht="18.75" customHeight="1" x14ac:dyDescent="0.3">
      <c r="A263" s="111"/>
      <c r="B263" s="133" t="s">
        <v>184</v>
      </c>
      <c r="C263" s="69">
        <v>40.880000000000003</v>
      </c>
      <c r="D263" s="69">
        <v>6.89</v>
      </c>
      <c r="E263" s="69">
        <f>C263+D263</f>
        <v>47.77</v>
      </c>
      <c r="F263" s="178"/>
    </row>
    <row r="264" spans="1:7" ht="33" customHeight="1" x14ac:dyDescent="0.3">
      <c r="A264" s="320" t="s">
        <v>633</v>
      </c>
      <c r="B264" s="321"/>
      <c r="C264" s="68">
        <f t="shared" ref="C264:D264" si="16">C262+C257</f>
        <v>111.39</v>
      </c>
      <c r="D264" s="68">
        <f t="shared" si="16"/>
        <v>17.38</v>
      </c>
      <c r="E264" s="68">
        <f>E262+E257</f>
        <v>128.77000000000001</v>
      </c>
      <c r="F264" s="178"/>
    </row>
    <row r="265" spans="1:7" ht="32.25" customHeight="1" x14ac:dyDescent="0.3">
      <c r="A265" s="320" t="s">
        <v>634</v>
      </c>
      <c r="B265" s="321"/>
      <c r="C265" s="68">
        <f t="shared" ref="C265:D265" si="17">C262+C258</f>
        <v>104.41</v>
      </c>
      <c r="D265" s="68">
        <f t="shared" si="17"/>
        <v>16.100000000000001</v>
      </c>
      <c r="E265" s="68">
        <f>E262+E258</f>
        <v>120.51</v>
      </c>
      <c r="F265" s="178"/>
    </row>
    <row r="266" spans="1:7" x14ac:dyDescent="0.3">
      <c r="A266" s="322" t="s">
        <v>635</v>
      </c>
      <c r="B266" s="323"/>
      <c r="C266" s="323"/>
      <c r="D266" s="323"/>
      <c r="E266" s="324"/>
      <c r="F266" s="183"/>
      <c r="G266" s="183"/>
    </row>
    <row r="267" spans="1:7" ht="20.25" x14ac:dyDescent="0.3">
      <c r="A267" s="111" t="s">
        <v>624</v>
      </c>
      <c r="B267" s="133" t="s">
        <v>625</v>
      </c>
      <c r="C267" s="69"/>
      <c r="D267" s="68"/>
      <c r="E267" s="69"/>
      <c r="F267" s="183"/>
      <c r="G267" s="183"/>
    </row>
    <row r="268" spans="1:7" ht="31.5" x14ac:dyDescent="0.3">
      <c r="A268" s="111" t="s">
        <v>629</v>
      </c>
      <c r="B268" s="112" t="s">
        <v>630</v>
      </c>
      <c r="C268" s="69"/>
      <c r="D268" s="68"/>
      <c r="E268" s="69"/>
      <c r="F268" s="183"/>
      <c r="G268" s="183"/>
    </row>
    <row r="269" spans="1:7" ht="47.25" x14ac:dyDescent="0.3">
      <c r="A269" s="111" t="s">
        <v>636</v>
      </c>
      <c r="B269" s="112" t="s">
        <v>637</v>
      </c>
      <c r="C269" s="69">
        <v>49.1</v>
      </c>
      <c r="D269" s="69">
        <v>14.86</v>
      </c>
      <c r="E269" s="69">
        <f>C269+D269</f>
        <v>63.96</v>
      </c>
      <c r="F269" s="183"/>
      <c r="G269" s="183"/>
    </row>
    <row r="270" spans="1:7" ht="20.25" x14ac:dyDescent="0.3">
      <c r="A270" s="111"/>
      <c r="B270" s="133" t="s">
        <v>184</v>
      </c>
      <c r="C270" s="69">
        <v>40.950000000000003</v>
      </c>
      <c r="D270" s="69">
        <v>14.86</v>
      </c>
      <c r="E270" s="69">
        <f>C270+D270</f>
        <v>55.81</v>
      </c>
      <c r="F270" s="183"/>
      <c r="G270" s="183"/>
    </row>
    <row r="271" spans="1:7" ht="30.75" customHeight="1" x14ac:dyDescent="0.3">
      <c r="A271" s="320" t="s">
        <v>638</v>
      </c>
      <c r="B271" s="321"/>
      <c r="C271" s="68">
        <f t="shared" ref="C271:D271" si="18">C264+C269</f>
        <v>160.49</v>
      </c>
      <c r="D271" s="68">
        <f t="shared" si="18"/>
        <v>32.24</v>
      </c>
      <c r="E271" s="68">
        <f>E264+E269</f>
        <v>192.73</v>
      </c>
      <c r="F271" s="183"/>
      <c r="G271" s="184"/>
    </row>
    <row r="272" spans="1:7" ht="35.450000000000003" customHeight="1" x14ac:dyDescent="0.3">
      <c r="A272" s="320" t="s">
        <v>639</v>
      </c>
      <c r="B272" s="321"/>
      <c r="C272" s="68">
        <f t="shared" ref="C272:D272" si="19">C265+C269</f>
        <v>153.51</v>
      </c>
      <c r="D272" s="68">
        <f t="shared" si="19"/>
        <v>30.96</v>
      </c>
      <c r="E272" s="68">
        <f>E265+E269</f>
        <v>184.47</v>
      </c>
      <c r="F272" s="183"/>
      <c r="G272" s="183"/>
    </row>
    <row r="273" spans="1:7" ht="20.25" x14ac:dyDescent="0.3">
      <c r="A273" s="263" t="s">
        <v>207</v>
      </c>
      <c r="B273" s="264"/>
      <c r="C273" s="264"/>
      <c r="D273" s="264"/>
      <c r="E273" s="265"/>
      <c r="F273" s="183"/>
      <c r="G273" s="183"/>
    </row>
    <row r="274" spans="1:7" ht="20.25" x14ac:dyDescent="0.3">
      <c r="A274" s="111" t="s">
        <v>568</v>
      </c>
      <c r="B274" s="112" t="s">
        <v>183</v>
      </c>
      <c r="C274" s="69"/>
      <c r="D274" s="68"/>
      <c r="E274" s="69"/>
      <c r="F274" s="183"/>
      <c r="G274" s="183"/>
    </row>
    <row r="275" spans="1:7" ht="20.25" x14ac:dyDescent="0.3">
      <c r="A275" s="111" t="s">
        <v>146</v>
      </c>
      <c r="B275" s="112" t="s">
        <v>569</v>
      </c>
      <c r="C275" s="69">
        <v>2.99</v>
      </c>
      <c r="D275" s="242">
        <v>0.02</v>
      </c>
      <c r="E275" s="69">
        <f>C275+D275</f>
        <v>3.01</v>
      </c>
      <c r="F275" s="183"/>
      <c r="G275" s="183"/>
    </row>
    <row r="276" spans="1:7" ht="20.25" x14ac:dyDescent="0.3">
      <c r="A276" s="111"/>
      <c r="B276" s="113" t="s">
        <v>184</v>
      </c>
      <c r="C276" s="69">
        <v>2.99</v>
      </c>
      <c r="D276" s="242">
        <v>0.02</v>
      </c>
      <c r="E276" s="69">
        <f>C276+D276</f>
        <v>3.01</v>
      </c>
      <c r="F276" s="183"/>
      <c r="G276" s="183"/>
    </row>
    <row r="277" spans="1:7" ht="20.25" x14ac:dyDescent="0.3">
      <c r="A277" s="116" t="s">
        <v>191</v>
      </c>
      <c r="B277" s="117" t="s">
        <v>570</v>
      </c>
      <c r="C277" s="69"/>
      <c r="D277" s="242"/>
      <c r="E277" s="69"/>
      <c r="F277" s="183"/>
      <c r="G277" s="183"/>
    </row>
    <row r="278" spans="1:7" ht="18.75" customHeight="1" x14ac:dyDescent="0.3">
      <c r="A278" s="111" t="s">
        <v>592</v>
      </c>
      <c r="B278" s="112" t="s">
        <v>593</v>
      </c>
      <c r="C278" s="69">
        <v>6.98</v>
      </c>
      <c r="D278" s="69">
        <v>1.28</v>
      </c>
      <c r="E278" s="69">
        <f>C278+D278</f>
        <v>8.26</v>
      </c>
      <c r="F278" s="178"/>
    </row>
    <row r="279" spans="1:7" ht="18.75" customHeight="1" x14ac:dyDescent="0.3">
      <c r="A279" s="116"/>
      <c r="B279" s="117" t="s">
        <v>572</v>
      </c>
      <c r="C279" s="69">
        <v>6.98</v>
      </c>
      <c r="D279" s="242">
        <v>1.28</v>
      </c>
      <c r="E279" s="69">
        <f>C279+D279</f>
        <v>8.26</v>
      </c>
      <c r="F279" s="178"/>
    </row>
    <row r="280" spans="1:7" ht="18.75" customHeight="1" x14ac:dyDescent="0.3">
      <c r="A280" s="111"/>
      <c r="B280" s="112" t="s">
        <v>640</v>
      </c>
      <c r="C280" s="69"/>
      <c r="D280" s="242">
        <v>0.31</v>
      </c>
      <c r="E280" s="69">
        <f>C280+D280</f>
        <v>0.31</v>
      </c>
      <c r="F280" s="178"/>
    </row>
    <row r="281" spans="1:7" ht="18.75" customHeight="1" x14ac:dyDescent="0.3">
      <c r="A281" s="116" t="s">
        <v>203</v>
      </c>
      <c r="B281" s="117" t="s">
        <v>621</v>
      </c>
      <c r="C281" s="69"/>
      <c r="D281" s="242"/>
      <c r="E281" s="69"/>
      <c r="F281" s="178"/>
    </row>
    <row r="282" spans="1:7" ht="18.75" customHeight="1" x14ac:dyDescent="0.3">
      <c r="A282" s="134" t="s">
        <v>641</v>
      </c>
      <c r="B282" s="117" t="s">
        <v>642</v>
      </c>
      <c r="C282" s="69">
        <v>3.13</v>
      </c>
      <c r="D282" s="69">
        <v>0.24</v>
      </c>
      <c r="E282" s="69">
        <f>C282+D282</f>
        <v>3.37</v>
      </c>
      <c r="F282" s="178"/>
    </row>
    <row r="283" spans="1:7" ht="20.25" x14ac:dyDescent="0.3">
      <c r="A283" s="134"/>
      <c r="B283" s="112" t="s">
        <v>580</v>
      </c>
      <c r="C283" s="69">
        <v>3.13</v>
      </c>
      <c r="D283" s="69">
        <v>0.24</v>
      </c>
      <c r="E283" s="69">
        <f>C283+D283</f>
        <v>3.37</v>
      </c>
      <c r="F283" s="178"/>
    </row>
    <row r="284" spans="1:7" ht="18.75" customHeight="1" x14ac:dyDescent="0.3">
      <c r="A284" s="111" t="s">
        <v>208</v>
      </c>
      <c r="B284" s="30" t="s">
        <v>209</v>
      </c>
      <c r="C284" s="156"/>
      <c r="D284" s="69"/>
      <c r="E284" s="69"/>
      <c r="F284" s="178"/>
    </row>
    <row r="285" spans="1:7" ht="20.25" x14ac:dyDescent="0.3">
      <c r="A285" s="111" t="s">
        <v>324</v>
      </c>
      <c r="B285" s="112" t="s">
        <v>643</v>
      </c>
      <c r="C285" s="37"/>
      <c r="D285" s="68"/>
      <c r="E285" s="69"/>
      <c r="F285" s="178"/>
    </row>
    <row r="286" spans="1:7" ht="31.5" x14ac:dyDescent="0.3">
      <c r="A286" s="111" t="s">
        <v>644</v>
      </c>
      <c r="B286" s="112" t="s">
        <v>645</v>
      </c>
      <c r="C286" s="37"/>
      <c r="D286" s="68"/>
      <c r="E286" s="69"/>
      <c r="F286" s="178"/>
    </row>
    <row r="287" spans="1:7" ht="31.5" customHeight="1" x14ac:dyDescent="0.3">
      <c r="A287" s="111" t="s">
        <v>646</v>
      </c>
      <c r="B287" s="112" t="s">
        <v>647</v>
      </c>
      <c r="C287" s="37"/>
      <c r="D287" s="68"/>
      <c r="E287" s="69"/>
      <c r="F287" s="178"/>
    </row>
    <row r="288" spans="1:7" ht="20.25" x14ac:dyDescent="0.3">
      <c r="A288" s="111" t="s">
        <v>648</v>
      </c>
      <c r="B288" s="112" t="s">
        <v>649</v>
      </c>
      <c r="C288" s="37"/>
      <c r="D288" s="68"/>
      <c r="E288" s="69"/>
      <c r="F288" s="178"/>
    </row>
    <row r="289" spans="1:6" ht="20.25" x14ac:dyDescent="0.3">
      <c r="A289" s="111"/>
      <c r="B289" s="112" t="s">
        <v>650</v>
      </c>
      <c r="C289" s="37">
        <v>2.38</v>
      </c>
      <c r="D289" s="68"/>
      <c r="E289" s="69"/>
      <c r="F289" s="178"/>
    </row>
    <row r="290" spans="1:6" ht="39" customHeight="1" x14ac:dyDescent="0.3">
      <c r="A290" s="111"/>
      <c r="B290" s="135" t="s">
        <v>651</v>
      </c>
      <c r="C290" s="37"/>
      <c r="D290" s="68"/>
      <c r="E290" s="69"/>
      <c r="F290" s="178"/>
    </row>
    <row r="291" spans="1:6" ht="18.75" customHeight="1" x14ac:dyDescent="0.3">
      <c r="A291" s="116"/>
      <c r="B291" s="132" t="s">
        <v>212</v>
      </c>
      <c r="C291" s="37">
        <v>2.38</v>
      </c>
      <c r="D291" s="242">
        <v>0.15</v>
      </c>
      <c r="E291" s="69">
        <f>ROUND((C291+D291),1*2)</f>
        <v>2.5299999999999998</v>
      </c>
      <c r="F291" s="178"/>
    </row>
    <row r="292" spans="1:6" ht="23.25" customHeight="1" x14ac:dyDescent="0.3">
      <c r="A292" s="116"/>
      <c r="B292" s="132" t="s">
        <v>210</v>
      </c>
      <c r="C292" s="37">
        <v>2.38</v>
      </c>
      <c r="D292" s="242">
        <v>0.14000000000000001</v>
      </c>
      <c r="E292" s="69">
        <f t="shared" ref="E292:E321" si="20">ROUND((C292+D292),1*2)</f>
        <v>2.52</v>
      </c>
      <c r="F292" s="178"/>
    </row>
    <row r="293" spans="1:6" ht="20.25" x14ac:dyDescent="0.3">
      <c r="A293" s="116"/>
      <c r="B293" s="132" t="s">
        <v>356</v>
      </c>
      <c r="C293" s="37">
        <v>2.38</v>
      </c>
      <c r="D293" s="242">
        <v>0.12</v>
      </c>
      <c r="E293" s="69">
        <f t="shared" si="20"/>
        <v>2.5</v>
      </c>
      <c r="F293" s="178"/>
    </row>
    <row r="294" spans="1:6" ht="20.25" x14ac:dyDescent="0.3">
      <c r="A294" s="116"/>
      <c r="B294" s="132" t="s">
        <v>357</v>
      </c>
      <c r="C294" s="37">
        <v>2.38</v>
      </c>
      <c r="D294" s="242">
        <v>0.12</v>
      </c>
      <c r="E294" s="69">
        <f t="shared" si="20"/>
        <v>2.5</v>
      </c>
      <c r="F294" s="178"/>
    </row>
    <row r="295" spans="1:6" ht="20.25" x14ac:dyDescent="0.3">
      <c r="A295" s="116"/>
      <c r="B295" s="132" t="s">
        <v>358</v>
      </c>
      <c r="C295" s="37">
        <v>2.38</v>
      </c>
      <c r="D295" s="242">
        <v>0.49</v>
      </c>
      <c r="E295" s="69">
        <f t="shared" si="20"/>
        <v>2.87</v>
      </c>
      <c r="F295" s="178"/>
    </row>
    <row r="296" spans="1:6" ht="18.75" customHeight="1" x14ac:dyDescent="0.3">
      <c r="A296" s="116"/>
      <c r="B296" s="132" t="s">
        <v>218</v>
      </c>
      <c r="C296" s="37">
        <v>2.38</v>
      </c>
      <c r="D296" s="242">
        <v>0.22</v>
      </c>
      <c r="E296" s="69">
        <f t="shared" si="20"/>
        <v>2.6</v>
      </c>
      <c r="F296" s="178"/>
    </row>
    <row r="297" spans="1:6" ht="18.75" customHeight="1" x14ac:dyDescent="0.3">
      <c r="A297" s="116"/>
      <c r="B297" s="132" t="s">
        <v>359</v>
      </c>
      <c r="C297" s="37">
        <v>2.38</v>
      </c>
      <c r="D297" s="242">
        <v>0.06</v>
      </c>
      <c r="E297" s="69">
        <f t="shared" si="20"/>
        <v>2.44</v>
      </c>
      <c r="F297" s="178"/>
    </row>
    <row r="298" spans="1:6" ht="20.25" x14ac:dyDescent="0.3">
      <c r="A298" s="116"/>
      <c r="B298" s="132" t="s">
        <v>723</v>
      </c>
      <c r="C298" s="37">
        <v>2.38</v>
      </c>
      <c r="D298" s="242">
        <v>1.99</v>
      </c>
      <c r="E298" s="69">
        <f t="shared" si="20"/>
        <v>4.37</v>
      </c>
      <c r="F298" s="178"/>
    </row>
    <row r="299" spans="1:6" ht="20.25" x14ac:dyDescent="0.3">
      <c r="A299" s="116"/>
      <c r="B299" s="132" t="s">
        <v>724</v>
      </c>
      <c r="C299" s="37">
        <v>2.38</v>
      </c>
      <c r="D299" s="242">
        <v>1.1399999999999999</v>
      </c>
      <c r="E299" s="69">
        <f t="shared" si="20"/>
        <v>3.52</v>
      </c>
      <c r="F299" s="178"/>
    </row>
    <row r="300" spans="1:6" ht="18.75" customHeight="1" x14ac:dyDescent="0.3">
      <c r="A300" s="116"/>
      <c r="B300" s="132" t="s">
        <v>219</v>
      </c>
      <c r="C300" s="37">
        <v>2.38</v>
      </c>
      <c r="D300" s="242">
        <v>0.11</v>
      </c>
      <c r="E300" s="69">
        <f t="shared" si="20"/>
        <v>2.4900000000000002</v>
      </c>
      <c r="F300" s="178"/>
    </row>
    <row r="301" spans="1:6" ht="18.75" customHeight="1" x14ac:dyDescent="0.3">
      <c r="A301" s="116"/>
      <c r="B301" s="132" t="s">
        <v>213</v>
      </c>
      <c r="C301" s="37">
        <v>2.38</v>
      </c>
      <c r="D301" s="242">
        <v>0.16</v>
      </c>
      <c r="E301" s="69">
        <f t="shared" si="20"/>
        <v>2.54</v>
      </c>
      <c r="F301" s="178"/>
    </row>
    <row r="302" spans="1:6" ht="18.75" customHeight="1" x14ac:dyDescent="0.3">
      <c r="A302" s="116"/>
      <c r="B302" s="132" t="s">
        <v>214</v>
      </c>
      <c r="C302" s="37">
        <v>2.38</v>
      </c>
      <c r="D302" s="242">
        <v>0.24</v>
      </c>
      <c r="E302" s="69">
        <f t="shared" si="20"/>
        <v>2.62</v>
      </c>
      <c r="F302" s="178"/>
    </row>
    <row r="303" spans="1:6" ht="18.75" customHeight="1" x14ac:dyDescent="0.3">
      <c r="A303" s="116"/>
      <c r="B303" s="132" t="s">
        <v>360</v>
      </c>
      <c r="C303" s="37">
        <v>2.38</v>
      </c>
      <c r="D303" s="242">
        <v>0.25</v>
      </c>
      <c r="E303" s="69">
        <f t="shared" si="20"/>
        <v>2.63</v>
      </c>
      <c r="F303" s="178"/>
    </row>
    <row r="304" spans="1:6" ht="18.75" customHeight="1" x14ac:dyDescent="0.3">
      <c r="A304" s="116"/>
      <c r="B304" s="132" t="s">
        <v>361</v>
      </c>
      <c r="C304" s="37">
        <v>2.38</v>
      </c>
      <c r="D304" s="242">
        <v>0.13</v>
      </c>
      <c r="E304" s="69">
        <f t="shared" si="20"/>
        <v>2.5099999999999998</v>
      </c>
      <c r="F304" s="178"/>
    </row>
    <row r="305" spans="1:6" ht="18.75" customHeight="1" x14ac:dyDescent="0.3">
      <c r="A305" s="116"/>
      <c r="B305" s="132" t="s">
        <v>362</v>
      </c>
      <c r="C305" s="37">
        <v>2.38</v>
      </c>
      <c r="D305" s="242">
        <v>7.0000000000000007E-2</v>
      </c>
      <c r="E305" s="69">
        <f t="shared" si="20"/>
        <v>2.4500000000000002</v>
      </c>
      <c r="F305" s="178"/>
    </row>
    <row r="306" spans="1:6" ht="18.75" customHeight="1" x14ac:dyDescent="0.3">
      <c r="A306" s="116"/>
      <c r="B306" s="132" t="s">
        <v>211</v>
      </c>
      <c r="C306" s="37">
        <v>2.38</v>
      </c>
      <c r="D306" s="242">
        <v>0.47</v>
      </c>
      <c r="E306" s="69">
        <f t="shared" si="20"/>
        <v>2.85</v>
      </c>
      <c r="F306" s="178"/>
    </row>
    <row r="307" spans="1:6" ht="18.75" customHeight="1" x14ac:dyDescent="0.3">
      <c r="A307" s="116"/>
      <c r="B307" s="132" t="s">
        <v>27</v>
      </c>
      <c r="C307" s="37">
        <v>2.38</v>
      </c>
      <c r="D307" s="242">
        <v>0.24</v>
      </c>
      <c r="E307" s="69">
        <f t="shared" si="20"/>
        <v>2.62</v>
      </c>
      <c r="F307" s="178"/>
    </row>
    <row r="308" spans="1:6" ht="18.75" customHeight="1" x14ac:dyDescent="0.3">
      <c r="A308" s="116"/>
      <c r="B308" s="132" t="s">
        <v>363</v>
      </c>
      <c r="C308" s="37">
        <v>2.38</v>
      </c>
      <c r="D308" s="242">
        <v>1.43</v>
      </c>
      <c r="E308" s="69">
        <f t="shared" si="20"/>
        <v>3.81</v>
      </c>
      <c r="F308" s="178"/>
    </row>
    <row r="309" spans="1:6" ht="18.75" customHeight="1" x14ac:dyDescent="0.3">
      <c r="A309" s="116"/>
      <c r="B309" s="132" t="s">
        <v>364</v>
      </c>
      <c r="C309" s="37">
        <v>2.38</v>
      </c>
      <c r="D309" s="242">
        <v>1.1599999999999999</v>
      </c>
      <c r="E309" s="69">
        <f t="shared" si="20"/>
        <v>3.54</v>
      </c>
      <c r="F309" s="178"/>
    </row>
    <row r="310" spans="1:6" ht="18.75" customHeight="1" x14ac:dyDescent="0.3">
      <c r="A310" s="116"/>
      <c r="B310" s="132" t="s">
        <v>365</v>
      </c>
      <c r="C310" s="37">
        <v>2.38</v>
      </c>
      <c r="D310" s="242">
        <v>0.1</v>
      </c>
      <c r="E310" s="69">
        <f t="shared" si="20"/>
        <v>2.48</v>
      </c>
      <c r="F310" s="178"/>
    </row>
    <row r="311" spans="1:6" ht="18.75" customHeight="1" x14ac:dyDescent="0.3">
      <c r="A311" s="116"/>
      <c r="B311" s="132" t="s">
        <v>366</v>
      </c>
      <c r="C311" s="37">
        <v>2.38</v>
      </c>
      <c r="D311" s="242">
        <v>1.79</v>
      </c>
      <c r="E311" s="69">
        <f t="shared" si="20"/>
        <v>4.17</v>
      </c>
      <c r="F311" s="178"/>
    </row>
    <row r="312" spans="1:6" ht="18.75" customHeight="1" x14ac:dyDescent="0.3">
      <c r="A312" s="116"/>
      <c r="B312" s="132" t="s">
        <v>367</v>
      </c>
      <c r="C312" s="37">
        <v>2.38</v>
      </c>
      <c r="D312" s="242">
        <v>0.14000000000000001</v>
      </c>
      <c r="E312" s="69">
        <f t="shared" si="20"/>
        <v>2.52</v>
      </c>
      <c r="F312" s="178"/>
    </row>
    <row r="313" spans="1:6" ht="18.75" customHeight="1" x14ac:dyDescent="0.3">
      <c r="A313" s="116"/>
      <c r="B313" s="132" t="s">
        <v>25</v>
      </c>
      <c r="C313" s="37">
        <v>2.38</v>
      </c>
      <c r="D313" s="242">
        <v>0.37</v>
      </c>
      <c r="E313" s="69">
        <f t="shared" si="20"/>
        <v>2.75</v>
      </c>
      <c r="F313" s="178"/>
    </row>
    <row r="314" spans="1:6" ht="18.75" customHeight="1" x14ac:dyDescent="0.3">
      <c r="A314" s="116"/>
      <c r="B314" s="132" t="s">
        <v>28</v>
      </c>
      <c r="C314" s="37">
        <v>2.38</v>
      </c>
      <c r="D314" s="242">
        <v>0.21</v>
      </c>
      <c r="E314" s="69">
        <f t="shared" si="20"/>
        <v>2.59</v>
      </c>
      <c r="F314" s="178"/>
    </row>
    <row r="315" spans="1:6" ht="18.75" customHeight="1" x14ac:dyDescent="0.3">
      <c r="A315" s="116"/>
      <c r="B315" s="132" t="s">
        <v>368</v>
      </c>
      <c r="C315" s="37">
        <v>2.38</v>
      </c>
      <c r="D315" s="242">
        <v>0.13</v>
      </c>
      <c r="E315" s="69">
        <f t="shared" si="20"/>
        <v>2.5099999999999998</v>
      </c>
      <c r="F315" s="178"/>
    </row>
    <row r="316" spans="1:6" ht="18.75" customHeight="1" x14ac:dyDescent="0.3">
      <c r="A316" s="116"/>
      <c r="B316" s="132" t="s">
        <v>220</v>
      </c>
      <c r="C316" s="37">
        <v>2.38</v>
      </c>
      <c r="D316" s="242">
        <v>2.9</v>
      </c>
      <c r="E316" s="69">
        <f t="shared" si="20"/>
        <v>5.28</v>
      </c>
      <c r="F316" s="178"/>
    </row>
    <row r="317" spans="1:6" ht="18.75" customHeight="1" x14ac:dyDescent="0.3">
      <c r="A317" s="116"/>
      <c r="B317" s="132" t="s">
        <v>215</v>
      </c>
      <c r="C317" s="37">
        <v>2.38</v>
      </c>
      <c r="D317" s="242">
        <v>0.09</v>
      </c>
      <c r="E317" s="69">
        <f t="shared" si="20"/>
        <v>2.4700000000000002</v>
      </c>
      <c r="F317" s="178"/>
    </row>
    <row r="318" spans="1:6" ht="18.75" customHeight="1" x14ac:dyDescent="0.3">
      <c r="A318" s="116"/>
      <c r="B318" s="132" t="s">
        <v>369</v>
      </c>
      <c r="C318" s="37">
        <v>2.38</v>
      </c>
      <c r="D318" s="242">
        <v>2.17</v>
      </c>
      <c r="E318" s="69">
        <f t="shared" si="20"/>
        <v>4.55</v>
      </c>
      <c r="F318" s="178"/>
    </row>
    <row r="319" spans="1:6" ht="18.75" customHeight="1" x14ac:dyDescent="0.3">
      <c r="A319" s="116"/>
      <c r="B319" s="132" t="s">
        <v>216</v>
      </c>
      <c r="C319" s="37">
        <v>2.38</v>
      </c>
      <c r="D319" s="242">
        <v>3.45</v>
      </c>
      <c r="E319" s="69">
        <f t="shared" si="20"/>
        <v>5.83</v>
      </c>
      <c r="F319" s="178"/>
    </row>
    <row r="320" spans="1:6" ht="18.75" customHeight="1" x14ac:dyDescent="0.3">
      <c r="A320" s="116"/>
      <c r="B320" s="132" t="s">
        <v>355</v>
      </c>
      <c r="C320" s="37">
        <v>2.38</v>
      </c>
      <c r="D320" s="242">
        <v>3.45</v>
      </c>
      <c r="E320" s="69">
        <f t="shared" si="20"/>
        <v>5.83</v>
      </c>
      <c r="F320" s="178"/>
    </row>
    <row r="321" spans="1:8" ht="18.75" customHeight="1" x14ac:dyDescent="0.3">
      <c r="A321" s="116"/>
      <c r="B321" s="132" t="s">
        <v>217</v>
      </c>
      <c r="C321" s="37">
        <v>2.38</v>
      </c>
      <c r="D321" s="242">
        <v>3.41</v>
      </c>
      <c r="E321" s="69">
        <f t="shared" si="20"/>
        <v>5.79</v>
      </c>
      <c r="F321" s="178"/>
    </row>
    <row r="322" spans="1:8" ht="18.75" customHeight="1" x14ac:dyDescent="0.3">
      <c r="A322" s="320" t="s">
        <v>221</v>
      </c>
      <c r="B322" s="321"/>
      <c r="C322" s="68">
        <f>SUM(C291:C321)+C276+C278+C280+C282</f>
        <v>86.88</v>
      </c>
      <c r="D322" s="68">
        <f>SUM(D291:D321)+D276+D278+D280+D282</f>
        <v>28.75</v>
      </c>
      <c r="E322" s="68">
        <f>SUM(E291:E321)+E276+E278+E280+E282</f>
        <v>115.63</v>
      </c>
      <c r="F322" s="178"/>
    </row>
    <row r="323" spans="1:8" ht="20.25" x14ac:dyDescent="0.3">
      <c r="A323" s="320" t="s">
        <v>727</v>
      </c>
      <c r="B323" s="321"/>
      <c r="C323" s="68">
        <f>SUM(C291:C321)</f>
        <v>73.78</v>
      </c>
      <c r="D323" s="68">
        <f>SUM(D291:D321)</f>
        <v>26.9</v>
      </c>
      <c r="E323" s="68">
        <f>SUM(E291:E321)</f>
        <v>100.68</v>
      </c>
      <c r="F323" s="178"/>
    </row>
    <row r="324" spans="1:8" ht="18.75" customHeight="1" x14ac:dyDescent="0.35">
      <c r="A324" s="325" t="s">
        <v>652</v>
      </c>
      <c r="B324" s="326"/>
      <c r="C324" s="326"/>
      <c r="D324" s="326"/>
      <c r="E324" s="327"/>
      <c r="F324" s="178"/>
    </row>
    <row r="325" spans="1:8" ht="19.5" customHeight="1" x14ac:dyDescent="0.3">
      <c r="A325" s="111" t="s">
        <v>568</v>
      </c>
      <c r="B325" s="112" t="s">
        <v>183</v>
      </c>
      <c r="C325" s="69"/>
      <c r="D325" s="69"/>
      <c r="E325" s="69"/>
      <c r="F325" s="178"/>
    </row>
    <row r="326" spans="1:8" ht="20.25" x14ac:dyDescent="0.3">
      <c r="A326" s="111" t="s">
        <v>146</v>
      </c>
      <c r="B326" s="112" t="s">
        <v>569</v>
      </c>
      <c r="C326" s="69">
        <v>2.99</v>
      </c>
      <c r="D326" s="69">
        <v>0.02</v>
      </c>
      <c r="E326" s="69">
        <f>ROUND((C326+D326),1*2)</f>
        <v>3.01</v>
      </c>
      <c r="F326" s="178"/>
      <c r="G326" s="170" t="s">
        <v>381</v>
      </c>
      <c r="H326" s="171">
        <f>E281+E283+E285+E286+E289</f>
        <v>3.37</v>
      </c>
    </row>
    <row r="327" spans="1:8" ht="20.25" customHeight="1" x14ac:dyDescent="0.3">
      <c r="A327" s="111"/>
      <c r="B327" s="113" t="s">
        <v>184</v>
      </c>
      <c r="C327" s="69">
        <v>2.99</v>
      </c>
      <c r="D327" s="69">
        <v>0.02</v>
      </c>
      <c r="E327" s="69">
        <f>ROUND((C327+D327),1*2)</f>
        <v>3.01</v>
      </c>
      <c r="F327" s="178"/>
      <c r="G327" s="170" t="s">
        <v>546</v>
      </c>
      <c r="H327" s="171">
        <f>E281+E283+E286+E289</f>
        <v>3.37</v>
      </c>
    </row>
    <row r="328" spans="1:8" ht="19.5" customHeight="1" x14ac:dyDescent="0.35">
      <c r="A328" s="101"/>
      <c r="B328" s="112" t="s">
        <v>573</v>
      </c>
      <c r="C328" s="69"/>
      <c r="D328" s="69">
        <v>0.18</v>
      </c>
      <c r="E328" s="69">
        <f>C328+D328</f>
        <v>0.18</v>
      </c>
      <c r="F328" s="178"/>
      <c r="G328" s="170" t="s">
        <v>380</v>
      </c>
      <c r="H328" s="171">
        <f>E287</f>
        <v>0</v>
      </c>
    </row>
    <row r="329" spans="1:8" ht="18.75" customHeight="1" x14ac:dyDescent="0.3">
      <c r="A329" s="4" t="s">
        <v>191</v>
      </c>
      <c r="B329" s="43" t="s">
        <v>653</v>
      </c>
      <c r="C329" s="69"/>
      <c r="D329" s="69"/>
      <c r="E329" s="69"/>
      <c r="F329" s="178"/>
    </row>
    <row r="330" spans="1:8" ht="29.25" customHeight="1" x14ac:dyDescent="0.3">
      <c r="A330" s="4" t="s">
        <v>654</v>
      </c>
      <c r="B330" s="136" t="s">
        <v>655</v>
      </c>
      <c r="C330" s="69">
        <v>2.99</v>
      </c>
      <c r="D330" s="242">
        <v>1.1599999999999999</v>
      </c>
      <c r="E330" s="69">
        <f>C330+D330</f>
        <v>4.1500000000000004</v>
      </c>
      <c r="F330" s="178"/>
    </row>
    <row r="331" spans="1:8" ht="18.75" customHeight="1" x14ac:dyDescent="0.3">
      <c r="A331" s="4"/>
      <c r="B331" s="113" t="s">
        <v>184</v>
      </c>
      <c r="C331" s="69">
        <v>2.99</v>
      </c>
      <c r="D331" s="242">
        <v>1.1599999999999999</v>
      </c>
      <c r="E331" s="69">
        <f>C331+D331</f>
        <v>4.1500000000000004</v>
      </c>
      <c r="F331" s="178"/>
    </row>
    <row r="332" spans="1:8" ht="18.75" customHeight="1" x14ac:dyDescent="0.3">
      <c r="A332" s="4" t="s">
        <v>656</v>
      </c>
      <c r="B332" s="44" t="s">
        <v>657</v>
      </c>
      <c r="C332" s="69"/>
      <c r="D332" s="242"/>
      <c r="E332" s="69"/>
      <c r="F332" s="178"/>
      <c r="G332" s="170"/>
      <c r="H332" s="171"/>
    </row>
    <row r="333" spans="1:8" ht="18.75" customHeight="1" x14ac:dyDescent="0.3">
      <c r="A333" s="4" t="s">
        <v>658</v>
      </c>
      <c r="B333" s="44" t="s">
        <v>659</v>
      </c>
      <c r="C333" s="69"/>
      <c r="D333" s="242"/>
      <c r="E333" s="69"/>
      <c r="F333" s="178"/>
      <c r="G333" s="170"/>
      <c r="H333" s="171"/>
    </row>
    <row r="334" spans="1:8" ht="20.25" x14ac:dyDescent="0.3">
      <c r="A334" s="44"/>
      <c r="B334" s="44" t="s">
        <v>660</v>
      </c>
      <c r="C334" s="69">
        <v>8.98</v>
      </c>
      <c r="D334" s="244">
        <v>0.33</v>
      </c>
      <c r="E334" s="69">
        <f>C334+D334</f>
        <v>9.31</v>
      </c>
      <c r="F334" s="178"/>
    </row>
    <row r="335" spans="1:8" ht="18.75" customHeight="1" x14ac:dyDescent="0.35">
      <c r="A335" s="101"/>
      <c r="B335" s="101" t="s">
        <v>661</v>
      </c>
      <c r="C335" s="68">
        <f t="shared" ref="C335:D335" si="21">C327+C328+C330+C334</f>
        <v>14.96</v>
      </c>
      <c r="D335" s="68">
        <f t="shared" si="21"/>
        <v>1.69</v>
      </c>
      <c r="E335" s="68">
        <f>E327+E328+E330+E334</f>
        <v>16.649999999999999</v>
      </c>
      <c r="F335" s="178"/>
    </row>
    <row r="336" spans="1:8" ht="18.75" customHeight="1" x14ac:dyDescent="0.3">
      <c r="A336" s="328" t="s">
        <v>222</v>
      </c>
      <c r="B336" s="329"/>
      <c r="C336" s="329"/>
      <c r="D336" s="329"/>
      <c r="E336" s="330"/>
      <c r="F336" s="178"/>
    </row>
    <row r="337" spans="1:6" ht="10.5" customHeight="1" x14ac:dyDescent="0.3">
      <c r="A337" s="116"/>
      <c r="B337" s="117"/>
      <c r="C337" s="69"/>
      <c r="D337" s="68"/>
      <c r="E337" s="69"/>
      <c r="F337" s="178"/>
    </row>
    <row r="338" spans="1:6" ht="18.75" customHeight="1" x14ac:dyDescent="0.3">
      <c r="A338" s="111" t="s">
        <v>568</v>
      </c>
      <c r="B338" s="112" t="s">
        <v>183</v>
      </c>
      <c r="C338" s="69"/>
      <c r="D338" s="68"/>
      <c r="E338" s="69"/>
      <c r="F338" s="178"/>
    </row>
    <row r="339" spans="1:6" ht="20.25" x14ac:dyDescent="0.3">
      <c r="A339" s="111" t="s">
        <v>146</v>
      </c>
      <c r="B339" s="112" t="s">
        <v>569</v>
      </c>
      <c r="C339" s="69">
        <v>2.99</v>
      </c>
      <c r="D339" s="68"/>
      <c r="E339" s="69">
        <f>C339+D339</f>
        <v>2.99</v>
      </c>
      <c r="F339" s="178"/>
    </row>
    <row r="340" spans="1:6" ht="19.5" customHeight="1" x14ac:dyDescent="0.3">
      <c r="A340" s="111"/>
      <c r="B340" s="113" t="s">
        <v>184</v>
      </c>
      <c r="C340" s="69">
        <v>2.99</v>
      </c>
      <c r="D340" s="69">
        <v>0.02</v>
      </c>
      <c r="E340" s="69">
        <f>ROUND((C340+D340),1*2)</f>
        <v>3.01</v>
      </c>
      <c r="F340" s="178"/>
    </row>
    <row r="341" spans="1:6" ht="18.75" customHeight="1" x14ac:dyDescent="0.3">
      <c r="A341" s="111" t="s">
        <v>191</v>
      </c>
      <c r="B341" s="113" t="s">
        <v>570</v>
      </c>
      <c r="C341" s="69"/>
      <c r="D341" s="69">
        <v>0.02</v>
      </c>
      <c r="E341" s="69"/>
      <c r="F341" s="178"/>
    </row>
    <row r="342" spans="1:6" ht="18.75" customHeight="1" x14ac:dyDescent="0.3">
      <c r="A342" s="111" t="s">
        <v>592</v>
      </c>
      <c r="B342" s="113" t="s">
        <v>593</v>
      </c>
      <c r="C342" s="69">
        <v>6.98</v>
      </c>
      <c r="D342" s="69"/>
      <c r="E342" s="69">
        <f>C342+D342</f>
        <v>6.98</v>
      </c>
      <c r="F342" s="178"/>
    </row>
    <row r="343" spans="1:6" ht="18.75" customHeight="1" x14ac:dyDescent="0.3">
      <c r="A343" s="111"/>
      <c r="B343" s="112" t="s">
        <v>572</v>
      </c>
      <c r="C343" s="69">
        <v>6.98</v>
      </c>
      <c r="D343" s="69">
        <v>1.28</v>
      </c>
      <c r="E343" s="69">
        <f>C343+D343</f>
        <v>8.26</v>
      </c>
      <c r="F343" s="178"/>
    </row>
    <row r="344" spans="1:6" ht="18.75" customHeight="1" x14ac:dyDescent="0.3">
      <c r="A344" s="111"/>
      <c r="B344" s="112" t="s">
        <v>640</v>
      </c>
      <c r="C344" s="69"/>
      <c r="D344" s="69">
        <v>1.28</v>
      </c>
      <c r="E344" s="69">
        <f>C344+D344</f>
        <v>1.28</v>
      </c>
      <c r="F344" s="178"/>
    </row>
    <row r="345" spans="1:6" ht="20.25" x14ac:dyDescent="0.3">
      <c r="A345" s="111" t="s">
        <v>203</v>
      </c>
      <c r="B345" s="112" t="s">
        <v>621</v>
      </c>
      <c r="C345" s="69"/>
      <c r="D345" s="69">
        <v>0.31</v>
      </c>
      <c r="E345" s="69"/>
      <c r="F345" s="178"/>
    </row>
    <row r="346" spans="1:6" ht="19.5" customHeight="1" x14ac:dyDescent="0.3">
      <c r="A346" s="111" t="s">
        <v>641</v>
      </c>
      <c r="B346" s="112" t="s">
        <v>642</v>
      </c>
      <c r="C346" s="69">
        <v>3.13</v>
      </c>
      <c r="D346" s="69"/>
      <c r="E346" s="69">
        <f>C346+D346</f>
        <v>3.13</v>
      </c>
      <c r="F346" s="178"/>
    </row>
    <row r="347" spans="1:6" ht="18.75" customHeight="1" x14ac:dyDescent="0.3">
      <c r="A347" s="111"/>
      <c r="B347" s="112" t="s">
        <v>580</v>
      </c>
      <c r="C347" s="69">
        <v>3.13</v>
      </c>
      <c r="D347" s="69">
        <v>0.24</v>
      </c>
      <c r="E347" s="69">
        <f>C347+D347</f>
        <v>3.37</v>
      </c>
      <c r="F347" s="178"/>
    </row>
    <row r="348" spans="1:6" ht="18.75" customHeight="1" x14ac:dyDescent="0.3">
      <c r="A348" s="111"/>
      <c r="B348" s="112"/>
      <c r="C348" s="68">
        <f t="shared" ref="C348" si="22">C339+C342+C344+C346</f>
        <v>13.1</v>
      </c>
      <c r="D348" s="69">
        <v>0.24</v>
      </c>
      <c r="E348" s="68">
        <f>E339+E342+E344+E346</f>
        <v>14.38</v>
      </c>
      <c r="F348" s="178"/>
    </row>
    <row r="349" spans="1:6" ht="18.75" customHeight="1" x14ac:dyDescent="0.3">
      <c r="A349" s="111" t="s">
        <v>204</v>
      </c>
      <c r="B349" s="112" t="s">
        <v>662</v>
      </c>
      <c r="C349" s="159"/>
      <c r="D349" s="69"/>
      <c r="E349" s="69"/>
      <c r="F349" s="178"/>
    </row>
    <row r="350" spans="1:6" ht="79.5" customHeight="1" x14ac:dyDescent="0.3">
      <c r="A350" s="129" t="s">
        <v>663</v>
      </c>
      <c r="B350" s="130" t="s">
        <v>664</v>
      </c>
      <c r="C350" s="69"/>
      <c r="D350" s="69"/>
      <c r="E350" s="69"/>
      <c r="F350" s="178"/>
    </row>
    <row r="351" spans="1:6" ht="18.75" customHeight="1" x14ac:dyDescent="0.3">
      <c r="A351" s="129" t="s">
        <v>665</v>
      </c>
      <c r="B351" s="130" t="s">
        <v>666</v>
      </c>
      <c r="C351" s="69">
        <v>28.74</v>
      </c>
      <c r="D351" s="69"/>
      <c r="E351" s="69"/>
      <c r="F351" s="178"/>
    </row>
    <row r="352" spans="1:6" ht="18.75" customHeight="1" x14ac:dyDescent="0.3">
      <c r="A352" s="129"/>
      <c r="B352" s="130" t="s">
        <v>184</v>
      </c>
      <c r="C352" s="69">
        <v>8.7799999999999994</v>
      </c>
      <c r="D352" s="69"/>
      <c r="E352" s="69"/>
      <c r="F352" s="178"/>
    </row>
    <row r="353" spans="1:10" ht="18.75" customHeight="1" x14ac:dyDescent="0.3">
      <c r="A353" s="111"/>
      <c r="B353" s="137" t="s">
        <v>223</v>
      </c>
      <c r="C353" s="69"/>
      <c r="D353" s="69"/>
      <c r="E353" s="69"/>
      <c r="F353" s="178"/>
    </row>
    <row r="354" spans="1:10" ht="18.75" customHeight="1" x14ac:dyDescent="0.3">
      <c r="A354" s="111"/>
      <c r="B354" s="133" t="s">
        <v>224</v>
      </c>
      <c r="C354" s="69">
        <v>8.7799999999999994</v>
      </c>
      <c r="D354" s="245">
        <v>6.15</v>
      </c>
      <c r="E354" s="69">
        <f>ROUND((C354+D354),1*2)</f>
        <v>14.93</v>
      </c>
      <c r="F354" s="178"/>
    </row>
    <row r="355" spans="1:10" ht="18.75" customHeight="1" x14ac:dyDescent="0.3">
      <c r="A355" s="111"/>
      <c r="B355" s="133" t="s">
        <v>225</v>
      </c>
      <c r="C355" s="69">
        <v>8.7799999999999994</v>
      </c>
      <c r="D355" s="245">
        <v>6.15</v>
      </c>
      <c r="E355" s="69">
        <f t="shared" ref="E355:E363" si="23">ROUND((C355+D355),1*2)</f>
        <v>14.93</v>
      </c>
      <c r="F355" s="178"/>
    </row>
    <row r="356" spans="1:10" ht="18.75" customHeight="1" x14ac:dyDescent="0.3">
      <c r="A356" s="111"/>
      <c r="B356" s="133" t="s">
        <v>226</v>
      </c>
      <c r="C356" s="69">
        <v>8.7799999999999994</v>
      </c>
      <c r="D356" s="245">
        <v>4.6399999999999997</v>
      </c>
      <c r="E356" s="69">
        <f t="shared" si="23"/>
        <v>13.42</v>
      </c>
      <c r="F356" s="178"/>
      <c r="I356" s="185" t="s">
        <v>550</v>
      </c>
      <c r="J356" s="185" t="s">
        <v>551</v>
      </c>
    </row>
    <row r="357" spans="1:10" ht="20.25" x14ac:dyDescent="0.3">
      <c r="A357" s="111"/>
      <c r="B357" s="133" t="s">
        <v>228</v>
      </c>
      <c r="C357" s="69">
        <v>8.7799999999999994</v>
      </c>
      <c r="D357" s="245">
        <v>5.37</v>
      </c>
      <c r="E357" s="69">
        <f t="shared" si="23"/>
        <v>14.15</v>
      </c>
      <c r="F357" s="178"/>
      <c r="G357" s="170" t="s">
        <v>381</v>
      </c>
      <c r="H357" s="171">
        <f>$E$332+$E$334+$E$336+$E$337+$E$340</f>
        <v>12.32</v>
      </c>
      <c r="I357" s="171">
        <f>$C$332+$C$334+$C$336+$C$337+$C$340</f>
        <v>11.97</v>
      </c>
      <c r="J357" s="171">
        <f>$D$332+$D$334+$D$336+$D$337+$D$340</f>
        <v>0.35</v>
      </c>
    </row>
    <row r="358" spans="1:10" ht="20.25" x14ac:dyDescent="0.3">
      <c r="A358" s="111"/>
      <c r="B358" s="133" t="s">
        <v>227</v>
      </c>
      <c r="C358" s="69">
        <v>8.7799999999999994</v>
      </c>
      <c r="D358" s="245">
        <v>5.46</v>
      </c>
      <c r="E358" s="69">
        <f t="shared" si="23"/>
        <v>14.24</v>
      </c>
      <c r="F358" s="178"/>
      <c r="G358" s="170" t="s">
        <v>546</v>
      </c>
      <c r="H358" s="171">
        <f>$E$332+$E$334+$E$337+$E$340</f>
        <v>12.32</v>
      </c>
      <c r="I358" s="171">
        <f>$C$332+$C$334+$C$337+$C$340</f>
        <v>11.97</v>
      </c>
      <c r="J358" s="171">
        <f>$D$332+$D$334+$D$337+$D$340</f>
        <v>0.35</v>
      </c>
    </row>
    <row r="359" spans="1:10" ht="20.25" x14ac:dyDescent="0.3">
      <c r="A359" s="111"/>
      <c r="B359" s="133" t="s">
        <v>229</v>
      </c>
      <c r="C359" s="69">
        <v>8.7799999999999994</v>
      </c>
      <c r="D359" s="245">
        <v>5.59</v>
      </c>
      <c r="E359" s="69">
        <f t="shared" si="23"/>
        <v>14.37</v>
      </c>
      <c r="F359" s="178"/>
      <c r="G359" s="170" t="s">
        <v>380</v>
      </c>
      <c r="H359" s="171">
        <f>$E$336</f>
        <v>0</v>
      </c>
      <c r="I359" s="171">
        <f>$C$336</f>
        <v>0</v>
      </c>
      <c r="J359" s="171">
        <f>$D$336</f>
        <v>0</v>
      </c>
    </row>
    <row r="360" spans="1:10" ht="19.5" customHeight="1" x14ac:dyDescent="0.3">
      <c r="A360" s="111"/>
      <c r="B360" s="133" t="s">
        <v>230</v>
      </c>
      <c r="C360" s="69">
        <v>8.7799999999999994</v>
      </c>
      <c r="D360" s="245">
        <v>5.99</v>
      </c>
      <c r="E360" s="69">
        <f t="shared" si="23"/>
        <v>14.77</v>
      </c>
      <c r="F360" s="178"/>
    </row>
    <row r="361" spans="1:10" ht="18.75" customHeight="1" x14ac:dyDescent="0.3">
      <c r="A361" s="111"/>
      <c r="B361" s="133" t="s">
        <v>232</v>
      </c>
      <c r="C361" s="69">
        <v>8.7799999999999994</v>
      </c>
      <c r="D361" s="245">
        <v>7.5</v>
      </c>
      <c r="E361" s="69">
        <f t="shared" si="23"/>
        <v>16.28</v>
      </c>
      <c r="F361" s="178"/>
      <c r="G361" s="170"/>
      <c r="H361" s="171"/>
    </row>
    <row r="362" spans="1:10" ht="18.75" customHeight="1" x14ac:dyDescent="0.3">
      <c r="A362" s="111"/>
      <c r="B362" s="133" t="s">
        <v>233</v>
      </c>
      <c r="C362" s="69">
        <v>8.7799999999999994</v>
      </c>
      <c r="D362" s="245">
        <v>4.93</v>
      </c>
      <c r="E362" s="69">
        <f t="shared" si="23"/>
        <v>13.71</v>
      </c>
      <c r="F362" s="178"/>
      <c r="G362" s="170"/>
      <c r="H362" s="171"/>
    </row>
    <row r="363" spans="1:10" ht="18.75" customHeight="1" x14ac:dyDescent="0.3">
      <c r="A363" s="111"/>
      <c r="B363" s="133" t="s">
        <v>718</v>
      </c>
      <c r="C363" s="69">
        <v>8.7799999999999994</v>
      </c>
      <c r="D363" s="245">
        <v>47.05</v>
      </c>
      <c r="E363" s="69">
        <f t="shared" si="23"/>
        <v>55.83</v>
      </c>
      <c r="F363" s="178"/>
      <c r="I363" s="185" t="s">
        <v>550</v>
      </c>
      <c r="J363" s="185" t="s">
        <v>551</v>
      </c>
    </row>
    <row r="364" spans="1:10" ht="20.25" x14ac:dyDescent="0.35">
      <c r="A364" s="266" t="s">
        <v>234</v>
      </c>
      <c r="B364" s="267"/>
      <c r="C364" s="68">
        <f t="shared" ref="C364:D364" si="24">C340+C342+C344+C346+C354+C355+C356+C357+C358+C359+C360+C361+C362+C363</f>
        <v>100.9</v>
      </c>
      <c r="D364" s="68">
        <f t="shared" si="24"/>
        <v>100.13</v>
      </c>
      <c r="E364" s="68">
        <f>E340+E342+E344+E346+E354+E355+E356+E357+E358+E359+E360+E361+E362+E363</f>
        <v>201.03</v>
      </c>
      <c r="F364" s="178"/>
      <c r="G364" s="170" t="s">
        <v>381</v>
      </c>
      <c r="H364" s="171">
        <f>$E$332+$E$334+$E$336+$E$337+$E$340</f>
        <v>12.32</v>
      </c>
      <c r="I364" s="171">
        <f>$C$332+$C$334+$C$336+$C$337+$C$340</f>
        <v>11.97</v>
      </c>
      <c r="J364" s="171">
        <f>$D$332+$D$334+$D$336+$D$337+$D$340</f>
        <v>0.35</v>
      </c>
    </row>
    <row r="365" spans="1:10" ht="20.25" x14ac:dyDescent="0.35">
      <c r="A365" s="266" t="s">
        <v>235</v>
      </c>
      <c r="B365" s="267"/>
      <c r="C365" s="68">
        <f t="shared" ref="C365:D365" si="25">C364-C342</f>
        <v>93.92</v>
      </c>
      <c r="D365" s="68">
        <f t="shared" si="25"/>
        <v>100.13</v>
      </c>
      <c r="E365" s="68">
        <f>E364-E342</f>
        <v>194.05</v>
      </c>
      <c r="F365" s="178"/>
      <c r="G365" s="170" t="s">
        <v>546</v>
      </c>
      <c r="H365" s="171">
        <f>$E$332+$E$334+$E$337+$E$340</f>
        <v>12.32</v>
      </c>
      <c r="I365" s="171">
        <f>$C$332+$C$334+$C$337+$C$340</f>
        <v>11.97</v>
      </c>
      <c r="J365" s="171">
        <f>$D$332+$D$334+$D$337+$D$340</f>
        <v>0.35</v>
      </c>
    </row>
    <row r="366" spans="1:10" ht="20.25" x14ac:dyDescent="0.35">
      <c r="A366" s="266" t="s">
        <v>236</v>
      </c>
      <c r="B366" s="267"/>
      <c r="C366" s="68">
        <f t="shared" ref="C366:D366" si="26">SUM(C354:C363)</f>
        <v>87.8</v>
      </c>
      <c r="D366" s="68">
        <f t="shared" si="26"/>
        <v>98.83</v>
      </c>
      <c r="E366" s="68">
        <f>SUM(E354:E363)</f>
        <v>186.63</v>
      </c>
      <c r="F366" s="178"/>
      <c r="G366" s="170" t="s">
        <v>380</v>
      </c>
      <c r="H366" s="171">
        <f>$E$336</f>
        <v>0</v>
      </c>
      <c r="I366" s="171">
        <f>$C$336</f>
        <v>0</v>
      </c>
      <c r="J366" s="171">
        <f>$D$336</f>
        <v>0</v>
      </c>
    </row>
    <row r="367" spans="1:10" ht="19.5" customHeight="1" x14ac:dyDescent="0.3">
      <c r="A367" s="111"/>
      <c r="B367" s="138" t="s">
        <v>237</v>
      </c>
      <c r="C367" s="69"/>
      <c r="D367" s="37"/>
      <c r="E367" s="69"/>
      <c r="F367" s="178"/>
      <c r="I367" s="171"/>
      <c r="J367" s="171"/>
    </row>
    <row r="368" spans="1:10" ht="18.75" customHeight="1" x14ac:dyDescent="0.3">
      <c r="A368" s="111"/>
      <c r="B368" s="133" t="s">
        <v>231</v>
      </c>
      <c r="C368" s="69">
        <v>8.7799999999999994</v>
      </c>
      <c r="D368" s="245">
        <v>5.24</v>
      </c>
      <c r="E368" s="69">
        <f>ROUND((C368+D368),1*2)</f>
        <v>14.02</v>
      </c>
      <c r="F368" s="178"/>
    </row>
    <row r="369" spans="1:10" ht="20.25" customHeight="1" x14ac:dyDescent="0.3">
      <c r="A369" s="111"/>
      <c r="B369" s="133" t="s">
        <v>238</v>
      </c>
      <c r="C369" s="69">
        <v>8.7799999999999994</v>
      </c>
      <c r="D369" s="245">
        <v>2.93</v>
      </c>
      <c r="E369" s="69">
        <f>ROUND((C369+D369),1*2)</f>
        <v>11.71</v>
      </c>
      <c r="F369" s="178"/>
    </row>
    <row r="370" spans="1:10" ht="18.75" customHeight="1" x14ac:dyDescent="0.3">
      <c r="A370" s="111"/>
      <c r="B370" s="133" t="s">
        <v>239</v>
      </c>
      <c r="C370" s="69">
        <v>8.7799999999999994</v>
      </c>
      <c r="D370" s="245">
        <v>5.4</v>
      </c>
      <c r="E370" s="69">
        <f>ROUND((C370+D370),1*2)</f>
        <v>14.18</v>
      </c>
      <c r="F370" s="178"/>
    </row>
    <row r="371" spans="1:10" ht="18.75" customHeight="1" x14ac:dyDescent="0.35">
      <c r="A371" s="266" t="s">
        <v>240</v>
      </c>
      <c r="B371" s="267"/>
      <c r="C371" s="68">
        <f t="shared" ref="C371:D371" si="27">C340+C342+C344+C346+C368+C369+C370</f>
        <v>39.44</v>
      </c>
      <c r="D371" s="68">
        <f t="shared" si="27"/>
        <v>14.87</v>
      </c>
      <c r="E371" s="68">
        <f>E340+E342+E344+E346+E368+E369+E370</f>
        <v>54.31</v>
      </c>
      <c r="F371" s="178"/>
      <c r="I371" s="185" t="s">
        <v>550</v>
      </c>
      <c r="J371" s="185" t="s">
        <v>551</v>
      </c>
    </row>
    <row r="372" spans="1:10" ht="20.25" x14ac:dyDescent="0.35">
      <c r="A372" s="266" t="s">
        <v>241</v>
      </c>
      <c r="B372" s="267"/>
      <c r="C372" s="68">
        <f t="shared" ref="C372:D372" si="28">C371-C342</f>
        <v>32.46</v>
      </c>
      <c r="D372" s="68">
        <f t="shared" si="28"/>
        <v>14.87</v>
      </c>
      <c r="E372" s="68">
        <f>E371-E342</f>
        <v>47.33</v>
      </c>
      <c r="F372" s="178"/>
      <c r="G372" s="170" t="s">
        <v>381</v>
      </c>
      <c r="H372" s="171">
        <f>$E$332+$E$334+$E$336+$E$337+$E$340</f>
        <v>12.32</v>
      </c>
      <c r="I372" s="171">
        <f>$C$332+$C$334+$C$336+$C$337+$C$340</f>
        <v>11.97</v>
      </c>
      <c r="J372" s="171">
        <f>$D$332+$D$334+$D$336+$D$337+$D$340</f>
        <v>0.35</v>
      </c>
    </row>
    <row r="373" spans="1:10" ht="20.25" x14ac:dyDescent="0.35">
      <c r="A373" s="266" t="s">
        <v>242</v>
      </c>
      <c r="B373" s="267"/>
      <c r="C373" s="68">
        <f t="shared" ref="C373:D373" si="29">C368+C369+C370</f>
        <v>26.34</v>
      </c>
      <c r="D373" s="68">
        <f t="shared" si="29"/>
        <v>13.57</v>
      </c>
      <c r="E373" s="68">
        <f>E368+E369+E370</f>
        <v>39.909999999999997</v>
      </c>
      <c r="F373" s="178"/>
      <c r="G373" s="170" t="s">
        <v>546</v>
      </c>
      <c r="H373" s="171">
        <f>$E$332+$E$334+$E$337+$E$340</f>
        <v>12.32</v>
      </c>
      <c r="I373" s="171">
        <f>$C$332+$C$334+$C$337+$C$340</f>
        <v>11.97</v>
      </c>
      <c r="J373" s="171">
        <f>$D$332+$D$334+$D$337+$D$340</f>
        <v>0.35</v>
      </c>
    </row>
    <row r="374" spans="1:10" ht="20.25" x14ac:dyDescent="0.3">
      <c r="A374" s="111"/>
      <c r="B374" s="138" t="s">
        <v>243</v>
      </c>
      <c r="C374" s="69"/>
      <c r="D374" s="37"/>
      <c r="E374" s="69"/>
      <c r="F374" s="178"/>
      <c r="G374" s="170" t="s">
        <v>380</v>
      </c>
      <c r="H374" s="171">
        <f>$E$336</f>
        <v>0</v>
      </c>
      <c r="I374" s="171">
        <f>$C$336</f>
        <v>0</v>
      </c>
      <c r="J374" s="171">
        <f>$D$336</f>
        <v>0</v>
      </c>
    </row>
    <row r="375" spans="1:10" ht="20.25" x14ac:dyDescent="0.3">
      <c r="A375" s="111"/>
      <c r="B375" s="133" t="s">
        <v>244</v>
      </c>
      <c r="C375" s="69">
        <v>8.7799999999999994</v>
      </c>
      <c r="D375" s="245">
        <v>5.54</v>
      </c>
      <c r="E375" s="69">
        <f>C375+D375</f>
        <v>14.32</v>
      </c>
      <c r="F375" s="178"/>
      <c r="I375" s="171"/>
      <c r="J375" s="171"/>
    </row>
    <row r="376" spans="1:10" ht="18.75" customHeight="1" x14ac:dyDescent="0.3">
      <c r="A376" s="111"/>
      <c r="B376" s="133" t="s">
        <v>245</v>
      </c>
      <c r="C376" s="69">
        <v>8.7799999999999994</v>
      </c>
      <c r="D376" s="245">
        <v>5.6</v>
      </c>
      <c r="E376" s="69">
        <f>C376+D376</f>
        <v>14.38</v>
      </c>
      <c r="F376" s="178"/>
    </row>
    <row r="377" spans="1:10" ht="18.75" customHeight="1" x14ac:dyDescent="0.3">
      <c r="A377" s="111"/>
      <c r="B377" s="138" t="s">
        <v>247</v>
      </c>
      <c r="C377" s="69"/>
      <c r="D377" s="204"/>
      <c r="E377" s="69"/>
      <c r="F377" s="178"/>
    </row>
    <row r="378" spans="1:10" ht="18.75" customHeight="1" x14ac:dyDescent="0.3">
      <c r="A378" s="111"/>
      <c r="B378" s="133" t="s">
        <v>248</v>
      </c>
      <c r="C378" s="69">
        <v>8.7799999999999994</v>
      </c>
      <c r="D378" s="245">
        <v>12.04</v>
      </c>
      <c r="E378" s="69">
        <f>C378+D378</f>
        <v>20.82</v>
      </c>
      <c r="F378" s="178"/>
    </row>
    <row r="379" spans="1:10" ht="18.75" customHeight="1" x14ac:dyDescent="0.3">
      <c r="A379" s="111"/>
      <c r="B379" s="133" t="s">
        <v>249</v>
      </c>
      <c r="C379" s="69">
        <v>8.7799999999999994</v>
      </c>
      <c r="D379" s="245">
        <v>5.66</v>
      </c>
      <c r="E379" s="69">
        <f>C379+D379</f>
        <v>14.44</v>
      </c>
      <c r="F379" s="178"/>
    </row>
    <row r="380" spans="1:10" ht="18.75" customHeight="1" x14ac:dyDescent="0.3">
      <c r="A380" s="111"/>
      <c r="B380" s="133" t="s">
        <v>250</v>
      </c>
      <c r="C380" s="69">
        <v>8.7799999999999994</v>
      </c>
      <c r="D380" s="245">
        <v>5.41</v>
      </c>
      <c r="E380" s="69">
        <f>C380+D380</f>
        <v>14.19</v>
      </c>
      <c r="F380" s="178"/>
      <c r="I380" s="185" t="s">
        <v>550</v>
      </c>
      <c r="J380" s="185" t="s">
        <v>551</v>
      </c>
    </row>
    <row r="381" spans="1:10" ht="20.25" x14ac:dyDescent="0.3">
      <c r="A381" s="111"/>
      <c r="B381" s="133" t="s">
        <v>251</v>
      </c>
      <c r="C381" s="69">
        <v>8.7799999999999994</v>
      </c>
      <c r="D381" s="245">
        <v>4.96</v>
      </c>
      <c r="E381" s="69">
        <f>C381+D381</f>
        <v>13.74</v>
      </c>
      <c r="F381" s="178"/>
      <c r="G381" s="170" t="s">
        <v>381</v>
      </c>
      <c r="H381" s="171">
        <f>$E$332+$E$334+$E$336+$E$337+$E$340</f>
        <v>12.32</v>
      </c>
      <c r="I381" s="171">
        <f>$C$332+$C$334+$C$336+$C$337+$C$340</f>
        <v>11.97</v>
      </c>
      <c r="J381" s="171">
        <f>$D$332+$D$334+$D$336+$D$337+$D$340</f>
        <v>0.35</v>
      </c>
    </row>
    <row r="382" spans="1:10" ht="20.25" x14ac:dyDescent="0.3">
      <c r="A382" s="111"/>
      <c r="B382" s="133" t="s">
        <v>252</v>
      </c>
      <c r="C382" s="69">
        <v>8.7799999999999994</v>
      </c>
      <c r="D382" s="245">
        <v>18.54</v>
      </c>
      <c r="E382" s="69">
        <f>C382+D382</f>
        <v>27.32</v>
      </c>
      <c r="F382" s="178"/>
      <c r="G382" s="170" t="s">
        <v>546</v>
      </c>
      <c r="H382" s="171">
        <f>$E$332+$E$334+$E$337+$E$340</f>
        <v>12.32</v>
      </c>
      <c r="I382" s="171">
        <f>$C$332+$C$334+$C$337+$C$340</f>
        <v>11.97</v>
      </c>
      <c r="J382" s="171">
        <f>$D$332+$D$334+$D$337+$D$340</f>
        <v>0.35</v>
      </c>
    </row>
    <row r="383" spans="1:10" ht="20.25" x14ac:dyDescent="0.3">
      <c r="A383" s="111"/>
      <c r="B383" s="138" t="s">
        <v>18</v>
      </c>
      <c r="C383" s="69"/>
      <c r="D383" s="204"/>
      <c r="E383" s="69"/>
      <c r="F383" s="178"/>
      <c r="G383" s="170" t="s">
        <v>380</v>
      </c>
      <c r="H383" s="171">
        <f>$E$336</f>
        <v>0</v>
      </c>
      <c r="I383" s="171">
        <f>$C$336</f>
        <v>0</v>
      </c>
      <c r="J383" s="171">
        <f>$D$336</f>
        <v>0</v>
      </c>
    </row>
    <row r="384" spans="1:10" ht="19.5" customHeight="1" x14ac:dyDescent="0.3">
      <c r="A384" s="111"/>
      <c r="B384" s="133" t="s">
        <v>19</v>
      </c>
      <c r="C384" s="69">
        <v>8.7799999999999994</v>
      </c>
      <c r="D384" s="245">
        <v>6.06</v>
      </c>
      <c r="E384" s="69">
        <f>C384+D384</f>
        <v>14.84</v>
      </c>
      <c r="F384" s="178"/>
    </row>
    <row r="385" spans="1:10" ht="18.75" customHeight="1" x14ac:dyDescent="0.3">
      <c r="A385" s="111"/>
      <c r="B385" s="133" t="s">
        <v>20</v>
      </c>
      <c r="C385" s="69">
        <v>8.7799999999999994</v>
      </c>
      <c r="D385" s="245">
        <v>5.57</v>
      </c>
      <c r="E385" s="69">
        <f>C385+D385</f>
        <v>14.35</v>
      </c>
      <c r="F385" s="178"/>
    </row>
    <row r="386" spans="1:10" ht="18.75" customHeight="1" x14ac:dyDescent="0.3">
      <c r="A386" s="111"/>
      <c r="B386" s="138" t="s">
        <v>353</v>
      </c>
      <c r="C386" s="69"/>
      <c r="D386" s="204"/>
      <c r="E386" s="69"/>
      <c r="F386" s="178"/>
      <c r="I386" s="185" t="s">
        <v>550</v>
      </c>
      <c r="J386" s="185" t="s">
        <v>551</v>
      </c>
    </row>
    <row r="387" spans="1:10" ht="20.25" x14ac:dyDescent="0.3">
      <c r="A387" s="111"/>
      <c r="B387" s="133" t="s">
        <v>22</v>
      </c>
      <c r="C387" s="69">
        <v>8.7799999999999994</v>
      </c>
      <c r="D387" s="245">
        <v>18.57</v>
      </c>
      <c r="E387" s="69">
        <f>C387+D387</f>
        <v>27.35</v>
      </c>
      <c r="F387" s="178"/>
      <c r="G387" s="170" t="s">
        <v>381</v>
      </c>
      <c r="H387" s="171">
        <f>$E$332+$E$334+$E$336+$E$337+$E$340</f>
        <v>12.32</v>
      </c>
      <c r="I387" s="171">
        <f>$C$332+$C$334+$C$336+$C$337+$C$340</f>
        <v>11.97</v>
      </c>
      <c r="J387" s="171">
        <f>$D$332+$D$334+$D$336+$D$337+$D$340</f>
        <v>0.35</v>
      </c>
    </row>
    <row r="388" spans="1:10" ht="20.25" x14ac:dyDescent="0.3">
      <c r="A388" s="111"/>
      <c r="B388" s="133" t="s">
        <v>23</v>
      </c>
      <c r="C388" s="69">
        <v>8.7799999999999994</v>
      </c>
      <c r="D388" s="246">
        <v>36.75</v>
      </c>
      <c r="E388" s="69">
        <f>C388+D388</f>
        <v>45.53</v>
      </c>
      <c r="F388" s="178"/>
      <c r="G388" s="170" t="s">
        <v>546</v>
      </c>
      <c r="H388" s="171">
        <f>$E$332+$E$334+$E$337+$E$340</f>
        <v>12.32</v>
      </c>
      <c r="I388" s="171">
        <f>$C$332+$C$334+$C$337+$C$340</f>
        <v>11.97</v>
      </c>
      <c r="J388" s="171">
        <f>$D$332+$D$334+$D$337+$D$340</f>
        <v>0.35</v>
      </c>
    </row>
    <row r="389" spans="1:10" ht="20.25" x14ac:dyDescent="0.3">
      <c r="A389" s="111"/>
      <c r="B389" s="138" t="s">
        <v>667</v>
      </c>
      <c r="C389" s="69"/>
      <c r="D389" s="215"/>
      <c r="E389" s="69"/>
      <c r="F389" s="178"/>
      <c r="G389" s="170" t="s">
        <v>380</v>
      </c>
      <c r="H389" s="171">
        <f>$E$336</f>
        <v>0</v>
      </c>
      <c r="I389" s="171">
        <f>$C$336</f>
        <v>0</v>
      </c>
      <c r="J389" s="171">
        <f>$D$336</f>
        <v>0</v>
      </c>
    </row>
    <row r="390" spans="1:10" ht="19.5" customHeight="1" x14ac:dyDescent="0.3">
      <c r="A390" s="111"/>
      <c r="B390" s="133" t="s">
        <v>668</v>
      </c>
      <c r="C390" s="69">
        <v>8.7799999999999994</v>
      </c>
      <c r="D390" s="245">
        <v>15.21</v>
      </c>
      <c r="E390" s="69">
        <f>C390+D390</f>
        <v>23.99</v>
      </c>
      <c r="F390" s="178"/>
      <c r="G390" s="170"/>
      <c r="H390" s="171"/>
    </row>
    <row r="391" spans="1:10" ht="18.75" customHeight="1" x14ac:dyDescent="0.3">
      <c r="A391" s="119"/>
      <c r="B391" s="256" t="s">
        <v>669</v>
      </c>
      <c r="C391" s="69"/>
      <c r="D391" s="247"/>
      <c r="E391" s="69"/>
      <c r="F391" s="178"/>
      <c r="G391" s="170"/>
      <c r="H391" s="171"/>
    </row>
    <row r="392" spans="1:10" ht="18.75" customHeight="1" x14ac:dyDescent="0.3">
      <c r="A392" s="111"/>
      <c r="B392" s="257" t="s">
        <v>670</v>
      </c>
      <c r="C392" s="69">
        <v>8.7799999999999994</v>
      </c>
      <c r="D392" s="245">
        <v>12.73</v>
      </c>
      <c r="E392" s="69">
        <f>C392+D392</f>
        <v>21.51</v>
      </c>
      <c r="F392" s="178"/>
    </row>
    <row r="393" spans="1:10" ht="18.75" customHeight="1" x14ac:dyDescent="0.3">
      <c r="A393" s="111"/>
      <c r="B393" s="257" t="s">
        <v>671</v>
      </c>
      <c r="C393" s="69">
        <v>8.7799999999999994</v>
      </c>
      <c r="D393" s="245">
        <v>9.82</v>
      </c>
      <c r="E393" s="69">
        <f>C393+D393</f>
        <v>18.600000000000001</v>
      </c>
      <c r="F393" s="178"/>
      <c r="I393" s="185" t="s">
        <v>550</v>
      </c>
      <c r="J393" s="185" t="s">
        <v>551</v>
      </c>
    </row>
    <row r="394" spans="1:10" ht="20.25" x14ac:dyDescent="0.3">
      <c r="A394" s="263" t="s">
        <v>719</v>
      </c>
      <c r="B394" s="264"/>
      <c r="C394" s="264"/>
      <c r="D394" s="264"/>
      <c r="E394" s="265"/>
      <c r="F394" s="178"/>
      <c r="G394" s="170" t="s">
        <v>381</v>
      </c>
      <c r="H394" s="171">
        <f>$E$332+$E$334+$E$336+$E$337+$E$340</f>
        <v>12.32</v>
      </c>
      <c r="I394" s="171">
        <f>$C$332+$C$334+$C$336+$C$337+$C$340</f>
        <v>11.97</v>
      </c>
      <c r="J394" s="171">
        <f>$D$332+$D$334+$D$336+$D$337+$D$340</f>
        <v>0.35</v>
      </c>
    </row>
    <row r="395" spans="1:10" ht="20.25" x14ac:dyDescent="0.3">
      <c r="A395" s="111" t="s">
        <v>568</v>
      </c>
      <c r="B395" s="112" t="s">
        <v>183</v>
      </c>
      <c r="C395" s="69"/>
      <c r="D395" s="68"/>
      <c r="E395" s="69"/>
      <c r="F395" s="178"/>
      <c r="G395" s="170" t="s">
        <v>546</v>
      </c>
      <c r="H395" s="171">
        <f>$E$332+$E$334+$E$337+$E$340</f>
        <v>12.32</v>
      </c>
      <c r="I395" s="171">
        <f>$C$332+$C$334+$C$337+$C$340</f>
        <v>11.97</v>
      </c>
      <c r="J395" s="171">
        <f>$D$332+$D$334+$D$337+$D$340</f>
        <v>0.35</v>
      </c>
    </row>
    <row r="396" spans="1:10" ht="20.25" x14ac:dyDescent="0.3">
      <c r="A396" s="111" t="s">
        <v>146</v>
      </c>
      <c r="B396" s="112" t="s">
        <v>569</v>
      </c>
      <c r="C396" s="69">
        <v>2.99</v>
      </c>
      <c r="D396" s="69">
        <v>0.02</v>
      </c>
      <c r="E396" s="69">
        <f>C396+D396</f>
        <v>3.01</v>
      </c>
      <c r="F396" s="178"/>
      <c r="G396" s="170" t="s">
        <v>380</v>
      </c>
      <c r="H396" s="171">
        <f>$E$336</f>
        <v>0</v>
      </c>
      <c r="I396" s="171">
        <f>$C$336</f>
        <v>0</v>
      </c>
      <c r="J396" s="171">
        <f>$D$336</f>
        <v>0</v>
      </c>
    </row>
    <row r="397" spans="1:10" ht="20.25" x14ac:dyDescent="0.3">
      <c r="A397" s="111"/>
      <c r="B397" s="113" t="s">
        <v>184</v>
      </c>
      <c r="C397" s="69">
        <v>2.99</v>
      </c>
      <c r="D397" s="69">
        <v>0.02</v>
      </c>
      <c r="E397" s="69">
        <f>C397+D397</f>
        <v>3.01</v>
      </c>
      <c r="F397" s="178"/>
    </row>
    <row r="398" spans="1:10" ht="18.75" customHeight="1" x14ac:dyDescent="0.3">
      <c r="A398" s="111" t="s">
        <v>191</v>
      </c>
      <c r="B398" s="112" t="s">
        <v>570</v>
      </c>
      <c r="C398" s="69"/>
      <c r="D398" s="69"/>
      <c r="E398" s="69"/>
      <c r="F398" s="178"/>
    </row>
    <row r="399" spans="1:10" ht="18.75" customHeight="1" x14ac:dyDescent="0.3">
      <c r="A399" s="111" t="s">
        <v>592</v>
      </c>
      <c r="B399" s="112" t="s">
        <v>593</v>
      </c>
      <c r="C399" s="69">
        <v>6.98</v>
      </c>
      <c r="D399" s="69">
        <v>1.28</v>
      </c>
      <c r="E399" s="69">
        <f>C399+D399</f>
        <v>8.26</v>
      </c>
      <c r="F399" s="178"/>
    </row>
    <row r="400" spans="1:10" ht="18.75" customHeight="1" x14ac:dyDescent="0.3">
      <c r="A400" s="111"/>
      <c r="B400" s="112" t="s">
        <v>572</v>
      </c>
      <c r="C400" s="69">
        <v>6.98</v>
      </c>
      <c r="D400" s="69">
        <v>1.28</v>
      </c>
      <c r="E400" s="69">
        <f>C400+D400</f>
        <v>8.26</v>
      </c>
      <c r="F400" s="178"/>
    </row>
    <row r="401" spans="1:11" ht="18.75" customHeight="1" x14ac:dyDescent="0.3">
      <c r="A401" s="111"/>
      <c r="B401" s="112" t="s">
        <v>640</v>
      </c>
      <c r="C401" s="164"/>
      <c r="D401" s="69">
        <v>0.31</v>
      </c>
      <c r="E401" s="69">
        <f>C401+D401</f>
        <v>0.31</v>
      </c>
      <c r="F401" s="178"/>
    </row>
    <row r="402" spans="1:11" ht="27" customHeight="1" x14ac:dyDescent="0.3">
      <c r="A402" s="111" t="s">
        <v>203</v>
      </c>
      <c r="B402" s="112" t="s">
        <v>621</v>
      </c>
      <c r="C402" s="69"/>
      <c r="D402" s="69"/>
      <c r="E402" s="69"/>
      <c r="F402" s="178"/>
    </row>
    <row r="403" spans="1:11" ht="18.75" customHeight="1" x14ac:dyDescent="0.3">
      <c r="A403" s="111" t="s">
        <v>641</v>
      </c>
      <c r="B403" s="112" t="s">
        <v>642</v>
      </c>
      <c r="C403" s="69">
        <v>3.13</v>
      </c>
      <c r="D403" s="69">
        <v>0.24</v>
      </c>
      <c r="E403" s="69">
        <f t="shared" ref="E403:E467" si="30">C403+D403</f>
        <v>3.37</v>
      </c>
      <c r="F403" s="178"/>
      <c r="G403" s="170"/>
      <c r="H403" s="171"/>
    </row>
    <row r="404" spans="1:11" ht="18.75" customHeight="1" x14ac:dyDescent="0.3">
      <c r="A404" s="111"/>
      <c r="B404" s="112" t="s">
        <v>580</v>
      </c>
      <c r="C404" s="69">
        <v>3.13</v>
      </c>
      <c r="D404" s="69">
        <v>0.24</v>
      </c>
      <c r="E404" s="69">
        <f t="shared" si="30"/>
        <v>3.37</v>
      </c>
      <c r="F404" s="178"/>
      <c r="G404" s="170"/>
      <c r="H404" s="171"/>
    </row>
    <row r="405" spans="1:11" ht="20.25" x14ac:dyDescent="0.3">
      <c r="A405" s="111" t="s">
        <v>204</v>
      </c>
      <c r="B405" s="112" t="s">
        <v>662</v>
      </c>
      <c r="C405" s="69"/>
      <c r="D405" s="68"/>
      <c r="E405" s="69"/>
      <c r="F405" s="178"/>
    </row>
    <row r="406" spans="1:11" ht="78.75" x14ac:dyDescent="0.3">
      <c r="A406" s="111" t="s">
        <v>663</v>
      </c>
      <c r="B406" s="112" t="s">
        <v>664</v>
      </c>
      <c r="C406" s="69"/>
      <c r="D406" s="68"/>
      <c r="E406" s="69"/>
      <c r="F406" s="178"/>
    </row>
    <row r="407" spans="1:11" ht="20.25" x14ac:dyDescent="0.3">
      <c r="A407" s="111" t="s">
        <v>665</v>
      </c>
      <c r="B407" s="112" t="s">
        <v>666</v>
      </c>
      <c r="C407" s="69">
        <v>28.74</v>
      </c>
      <c r="D407" s="68"/>
      <c r="E407" s="69"/>
      <c r="F407" s="178"/>
    </row>
    <row r="408" spans="1:11" ht="20.25" x14ac:dyDescent="0.3">
      <c r="A408" s="111"/>
      <c r="B408" s="133" t="s">
        <v>184</v>
      </c>
      <c r="C408" s="69">
        <v>8.7799999999999994</v>
      </c>
      <c r="D408" s="28"/>
      <c r="E408" s="69"/>
      <c r="F408" s="178"/>
    </row>
    <row r="409" spans="1:11" ht="18.75" customHeight="1" x14ac:dyDescent="0.3">
      <c r="A409" s="331" t="s">
        <v>672</v>
      </c>
      <c r="B409" s="332"/>
      <c r="C409" s="332"/>
      <c r="D409" s="332"/>
      <c r="E409" s="333"/>
      <c r="F409" s="178"/>
    </row>
    <row r="410" spans="1:11" ht="18.75" hidden="1" customHeight="1" x14ac:dyDescent="0.3">
      <c r="A410" s="111"/>
      <c r="B410" s="165"/>
      <c r="C410" s="165"/>
      <c r="D410" s="28"/>
      <c r="E410" s="69"/>
      <c r="F410" s="178"/>
    </row>
    <row r="411" spans="1:11" ht="20.25" x14ac:dyDescent="0.3">
      <c r="A411" s="111"/>
      <c r="B411" s="139" t="s">
        <v>673</v>
      </c>
      <c r="C411" s="69">
        <v>8.7799999999999994</v>
      </c>
      <c r="D411" s="245">
        <v>9.0399999999999991</v>
      </c>
      <c r="E411" s="69">
        <f t="shared" si="30"/>
        <v>17.82</v>
      </c>
      <c r="F411" s="178"/>
    </row>
    <row r="412" spans="1:11" ht="20.25" x14ac:dyDescent="0.3">
      <c r="A412" s="111"/>
      <c r="B412" s="139" t="s">
        <v>674</v>
      </c>
      <c r="C412" s="69">
        <v>8.7799999999999994</v>
      </c>
      <c r="D412" s="245">
        <v>18.34</v>
      </c>
      <c r="E412" s="69">
        <f t="shared" si="30"/>
        <v>27.12</v>
      </c>
      <c r="F412" s="178"/>
    </row>
    <row r="413" spans="1:11" ht="18.75" customHeight="1" x14ac:dyDescent="0.3">
      <c r="A413" s="111"/>
      <c r="B413" s="139" t="s">
        <v>675</v>
      </c>
      <c r="C413" s="69">
        <v>8.7799999999999994</v>
      </c>
      <c r="D413" s="245">
        <v>9.2200000000000006</v>
      </c>
      <c r="E413" s="69">
        <f t="shared" si="30"/>
        <v>18</v>
      </c>
      <c r="F413" s="178"/>
    </row>
    <row r="414" spans="1:11" ht="18.75" customHeight="1" x14ac:dyDescent="0.3">
      <c r="A414" s="111"/>
      <c r="B414" s="139" t="s">
        <v>676</v>
      </c>
      <c r="C414" s="69">
        <v>8.7799999999999994</v>
      </c>
      <c r="D414" s="245">
        <v>6.9</v>
      </c>
      <c r="E414" s="69">
        <f t="shared" si="30"/>
        <v>15.68</v>
      </c>
      <c r="F414" s="178"/>
    </row>
    <row r="415" spans="1:11" ht="20.25" x14ac:dyDescent="0.3">
      <c r="A415" s="111"/>
      <c r="B415" s="139" t="s">
        <v>677</v>
      </c>
      <c r="C415" s="69">
        <v>8.7799999999999994</v>
      </c>
      <c r="D415" s="245">
        <v>8.4600000000000009</v>
      </c>
      <c r="E415" s="69">
        <f t="shared" si="30"/>
        <v>17.239999999999998</v>
      </c>
      <c r="F415" s="178"/>
      <c r="J415" s="172" t="s">
        <v>550</v>
      </c>
      <c r="K415" s="172" t="s">
        <v>551</v>
      </c>
    </row>
    <row r="416" spans="1:11" ht="18.75" customHeight="1" x14ac:dyDescent="0.3">
      <c r="A416" s="111"/>
      <c r="B416" s="139" t="s">
        <v>678</v>
      </c>
      <c r="C416" s="69">
        <v>8.7799999999999994</v>
      </c>
      <c r="D416" s="245">
        <v>9.25</v>
      </c>
      <c r="E416" s="69">
        <f t="shared" si="30"/>
        <v>18.03</v>
      </c>
      <c r="F416" s="178"/>
      <c r="H416" s="170" t="s">
        <v>381</v>
      </c>
      <c r="I416" s="171">
        <f>E400+E402+E404+E405+E408</f>
        <v>11.63</v>
      </c>
      <c r="J416" s="171">
        <f>C400+C402+C404+C405+C408</f>
        <v>18.89</v>
      </c>
      <c r="K416" s="171">
        <f>D400+D402+D404+D405+D408</f>
        <v>1.52</v>
      </c>
    </row>
    <row r="417" spans="1:11" ht="18.75" customHeight="1" x14ac:dyDescent="0.3">
      <c r="A417" s="111"/>
      <c r="B417" s="139" t="s">
        <v>679</v>
      </c>
      <c r="C417" s="69">
        <v>8.7799999999999994</v>
      </c>
      <c r="D417" s="245">
        <v>12.42</v>
      </c>
      <c r="E417" s="69">
        <f t="shared" si="30"/>
        <v>21.2</v>
      </c>
      <c r="F417" s="178"/>
      <c r="H417" s="170" t="s">
        <v>546</v>
      </c>
      <c r="I417" s="171">
        <f>E400+E402+E405+E408</f>
        <v>8.26</v>
      </c>
      <c r="J417" s="171">
        <f>C400+C402+C405+C408</f>
        <v>15.76</v>
      </c>
      <c r="K417" s="171">
        <f>D400+D402+D405+D408</f>
        <v>1.28</v>
      </c>
    </row>
    <row r="418" spans="1:11" ht="37.5" x14ac:dyDescent="0.3">
      <c r="A418" s="111"/>
      <c r="B418" s="139" t="s">
        <v>720</v>
      </c>
      <c r="C418" s="69">
        <v>8.7799999999999994</v>
      </c>
      <c r="D418" s="245">
        <v>17.010000000000002</v>
      </c>
      <c r="E418" s="69">
        <f t="shared" si="30"/>
        <v>25.79</v>
      </c>
      <c r="F418" s="178"/>
      <c r="H418" s="170" t="s">
        <v>380</v>
      </c>
      <c r="I418" s="171">
        <f>E404</f>
        <v>3.37</v>
      </c>
      <c r="J418" s="171">
        <f>C404</f>
        <v>3.13</v>
      </c>
      <c r="K418" s="171">
        <f>D404</f>
        <v>0.24</v>
      </c>
    </row>
    <row r="419" spans="1:11" ht="20.25" x14ac:dyDescent="0.3">
      <c r="A419" s="111"/>
      <c r="B419" s="44" t="s">
        <v>246</v>
      </c>
      <c r="C419" s="69">
        <v>8.7799999999999994</v>
      </c>
      <c r="D419" s="245">
        <v>9.5399999999999991</v>
      </c>
      <c r="E419" s="69">
        <f t="shared" si="30"/>
        <v>18.32</v>
      </c>
      <c r="F419" s="178"/>
      <c r="H419" s="170"/>
      <c r="I419" s="171"/>
    </row>
    <row r="420" spans="1:11" ht="37.5" hidden="1" customHeight="1" x14ac:dyDescent="0.3">
      <c r="A420" s="58"/>
      <c r="B420" s="58"/>
      <c r="C420" s="159"/>
      <c r="D420" s="159"/>
      <c r="E420" s="69"/>
      <c r="F420" s="178"/>
    </row>
    <row r="421" spans="1:11" ht="18.75" customHeight="1" x14ac:dyDescent="0.3">
      <c r="A421" s="263" t="s">
        <v>253</v>
      </c>
      <c r="B421" s="264"/>
      <c r="C421" s="264"/>
      <c r="D421" s="264"/>
      <c r="E421" s="265"/>
      <c r="F421" s="178"/>
    </row>
    <row r="422" spans="1:11" ht="18.75" customHeight="1" x14ac:dyDescent="0.3">
      <c r="A422" s="111" t="s">
        <v>568</v>
      </c>
      <c r="B422" s="112" t="s">
        <v>183</v>
      </c>
      <c r="C422" s="69"/>
      <c r="D422" s="68"/>
      <c r="E422" s="69"/>
      <c r="F422" s="178"/>
    </row>
    <row r="423" spans="1:11" ht="20.25" x14ac:dyDescent="0.3">
      <c r="A423" s="111" t="s">
        <v>146</v>
      </c>
      <c r="B423" s="112" t="s">
        <v>569</v>
      </c>
      <c r="C423" s="69">
        <v>2.99</v>
      </c>
      <c r="D423" s="69">
        <v>0.02</v>
      </c>
      <c r="E423" s="69">
        <f t="shared" si="30"/>
        <v>3.01</v>
      </c>
      <c r="F423" s="178"/>
    </row>
    <row r="424" spans="1:11" ht="18.75" customHeight="1" x14ac:dyDescent="0.3">
      <c r="A424" s="111"/>
      <c r="B424" s="113" t="s">
        <v>184</v>
      </c>
      <c r="C424" s="69">
        <v>2.99</v>
      </c>
      <c r="D424" s="69">
        <v>0.02</v>
      </c>
      <c r="E424" s="69">
        <f t="shared" si="30"/>
        <v>3.01</v>
      </c>
      <c r="F424" s="178"/>
    </row>
    <row r="425" spans="1:11" ht="18.75" customHeight="1" x14ac:dyDescent="0.3">
      <c r="A425" s="111" t="s">
        <v>592</v>
      </c>
      <c r="B425" s="112" t="s">
        <v>680</v>
      </c>
      <c r="C425" s="69">
        <v>6.98</v>
      </c>
      <c r="D425" s="69">
        <v>1.28</v>
      </c>
      <c r="E425" s="69">
        <f t="shared" si="30"/>
        <v>8.26</v>
      </c>
      <c r="F425" s="178"/>
    </row>
    <row r="426" spans="1:11" ht="20.25" x14ac:dyDescent="0.3">
      <c r="A426" s="111"/>
      <c r="B426" s="112" t="s">
        <v>681</v>
      </c>
      <c r="C426" s="164"/>
      <c r="D426" s="69">
        <v>0.23</v>
      </c>
      <c r="E426" s="69">
        <f t="shared" si="30"/>
        <v>0.23</v>
      </c>
      <c r="F426" s="178"/>
    </row>
    <row r="427" spans="1:11" ht="20.25" x14ac:dyDescent="0.3">
      <c r="A427" s="123">
        <v>6</v>
      </c>
      <c r="B427" s="112" t="s">
        <v>682</v>
      </c>
      <c r="C427" s="37"/>
      <c r="D427" s="69"/>
      <c r="E427" s="69"/>
      <c r="F427" s="178"/>
    </row>
    <row r="428" spans="1:11" ht="18.75" customHeight="1" x14ac:dyDescent="0.3">
      <c r="A428" s="111" t="s">
        <v>683</v>
      </c>
      <c r="B428" s="112" t="s">
        <v>684</v>
      </c>
      <c r="C428" s="37">
        <v>3.59</v>
      </c>
      <c r="D428" s="69">
        <v>0.03</v>
      </c>
      <c r="E428" s="69">
        <f t="shared" si="30"/>
        <v>3.62</v>
      </c>
      <c r="F428" s="178"/>
    </row>
    <row r="429" spans="1:11" ht="18.75" customHeight="1" x14ac:dyDescent="0.3">
      <c r="A429" s="111"/>
      <c r="B429" s="112" t="s">
        <v>184</v>
      </c>
      <c r="C429" s="37">
        <v>3.59</v>
      </c>
      <c r="D429" s="69">
        <v>0.03</v>
      </c>
      <c r="E429" s="69">
        <f t="shared" si="30"/>
        <v>3.62</v>
      </c>
      <c r="F429" s="178"/>
    </row>
    <row r="430" spans="1:11" ht="18" customHeight="1" x14ac:dyDescent="0.3">
      <c r="A430" s="334" t="s">
        <v>685</v>
      </c>
      <c r="B430" s="335"/>
      <c r="C430" s="335"/>
      <c r="D430" s="335"/>
      <c r="E430" s="336"/>
      <c r="F430" s="178"/>
    </row>
    <row r="431" spans="1:11" ht="18.75" customHeight="1" x14ac:dyDescent="0.3">
      <c r="A431" s="140" t="s">
        <v>686</v>
      </c>
      <c r="B431" s="113" t="s">
        <v>687</v>
      </c>
      <c r="C431" s="160"/>
      <c r="D431" s="160"/>
      <c r="E431" s="69"/>
      <c r="F431" s="178"/>
    </row>
    <row r="432" spans="1:11" ht="47.25" x14ac:dyDescent="0.3">
      <c r="A432" s="111" t="s">
        <v>688</v>
      </c>
      <c r="B432" s="112" t="s">
        <v>689</v>
      </c>
      <c r="C432" s="37"/>
      <c r="D432" s="28"/>
      <c r="E432" s="69"/>
      <c r="F432" s="178"/>
    </row>
    <row r="433" spans="1:6" ht="37.5" customHeight="1" x14ac:dyDescent="0.3">
      <c r="A433" s="116"/>
      <c r="B433" s="117" t="s">
        <v>690</v>
      </c>
      <c r="C433" s="69">
        <v>3.98</v>
      </c>
      <c r="D433" s="69">
        <v>3.88</v>
      </c>
      <c r="E433" s="69">
        <f t="shared" si="30"/>
        <v>7.86</v>
      </c>
      <c r="F433" s="178"/>
    </row>
    <row r="434" spans="1:6" ht="18.75" customHeight="1" x14ac:dyDescent="0.3">
      <c r="A434" s="116"/>
      <c r="B434" s="117" t="s">
        <v>691</v>
      </c>
      <c r="C434" s="69">
        <v>3.98</v>
      </c>
      <c r="D434" s="69">
        <v>4.03</v>
      </c>
      <c r="E434" s="69">
        <f t="shared" si="30"/>
        <v>8.01</v>
      </c>
      <c r="F434" s="178"/>
    </row>
    <row r="435" spans="1:6" ht="18.75" customHeight="1" x14ac:dyDescent="0.3">
      <c r="A435" s="116"/>
      <c r="B435" s="117" t="s">
        <v>692</v>
      </c>
      <c r="C435" s="69">
        <v>3.98</v>
      </c>
      <c r="D435" s="69">
        <v>3.81</v>
      </c>
      <c r="E435" s="69">
        <f t="shared" si="30"/>
        <v>7.79</v>
      </c>
      <c r="F435" s="178"/>
    </row>
    <row r="436" spans="1:6" ht="18.75" customHeight="1" x14ac:dyDescent="0.3">
      <c r="A436" s="116"/>
      <c r="B436" s="117" t="s">
        <v>693</v>
      </c>
      <c r="C436" s="69"/>
      <c r="D436" s="69"/>
      <c r="E436" s="69"/>
      <c r="F436" s="178"/>
    </row>
    <row r="437" spans="1:6" ht="18.75" customHeight="1" x14ac:dyDescent="0.3">
      <c r="A437" s="116"/>
      <c r="B437" s="141" t="s">
        <v>184</v>
      </c>
      <c r="C437" s="69">
        <v>3.98</v>
      </c>
      <c r="D437" s="69">
        <v>3.82</v>
      </c>
      <c r="E437" s="69">
        <f t="shared" si="30"/>
        <v>7.8</v>
      </c>
      <c r="F437" s="178"/>
    </row>
    <row r="438" spans="1:6" ht="18.75" customHeight="1" x14ac:dyDescent="0.3">
      <c r="A438" s="116"/>
      <c r="B438" s="117" t="s">
        <v>694</v>
      </c>
      <c r="C438" s="69">
        <v>43.79</v>
      </c>
      <c r="D438" s="69"/>
      <c r="E438" s="69"/>
      <c r="F438" s="178"/>
    </row>
    <row r="439" spans="1:6" ht="21" customHeight="1" x14ac:dyDescent="0.3">
      <c r="A439" s="116"/>
      <c r="B439" s="141" t="s">
        <v>184</v>
      </c>
      <c r="C439" s="69">
        <v>43.81</v>
      </c>
      <c r="D439" s="69">
        <v>5.51</v>
      </c>
      <c r="E439" s="69">
        <f t="shared" si="30"/>
        <v>49.32</v>
      </c>
      <c r="F439" s="178"/>
    </row>
    <row r="440" spans="1:6" ht="36.75" customHeight="1" x14ac:dyDescent="0.35">
      <c r="A440" s="116"/>
      <c r="B440" s="142" t="s">
        <v>695</v>
      </c>
      <c r="C440" s="68">
        <f t="shared" ref="C440:D440" si="31">C433+C434+C435+C437+C439+C424+C426+C428</f>
        <v>66.31</v>
      </c>
      <c r="D440" s="68">
        <f t="shared" si="31"/>
        <v>21.33</v>
      </c>
      <c r="E440" s="68">
        <f>E433+E434+E435+E437+E439+E424+E426+E428</f>
        <v>87.64</v>
      </c>
      <c r="F440" s="178"/>
    </row>
    <row r="441" spans="1:6" ht="18.75" customHeight="1" x14ac:dyDescent="0.3">
      <c r="A441" s="116"/>
      <c r="B441" s="112" t="s">
        <v>696</v>
      </c>
      <c r="C441" s="69">
        <v>43.79</v>
      </c>
      <c r="D441" s="69"/>
      <c r="E441" s="69"/>
      <c r="F441" s="178"/>
    </row>
    <row r="442" spans="1:6" ht="19.5" customHeight="1" x14ac:dyDescent="0.3">
      <c r="A442" s="111"/>
      <c r="B442" s="141" t="s">
        <v>184</v>
      </c>
      <c r="C442" s="69">
        <v>43.81</v>
      </c>
      <c r="D442" s="69">
        <v>15.3</v>
      </c>
      <c r="E442" s="68">
        <f t="shared" si="30"/>
        <v>59.11</v>
      </c>
      <c r="F442" s="178"/>
    </row>
    <row r="443" spans="1:6" ht="18.75" customHeight="1" x14ac:dyDescent="0.3">
      <c r="A443" s="328" t="s">
        <v>697</v>
      </c>
      <c r="B443" s="329"/>
      <c r="C443" s="329"/>
      <c r="D443" s="329"/>
      <c r="E443" s="330"/>
      <c r="F443" s="178"/>
    </row>
    <row r="444" spans="1:6" ht="18.75" customHeight="1" x14ac:dyDescent="0.3">
      <c r="A444" s="111" t="s">
        <v>568</v>
      </c>
      <c r="B444" s="112" t="s">
        <v>183</v>
      </c>
      <c r="C444" s="69"/>
      <c r="D444" s="68"/>
      <c r="E444" s="69"/>
      <c r="F444" s="178"/>
    </row>
    <row r="445" spans="1:6" ht="18.75" customHeight="1" x14ac:dyDescent="0.3">
      <c r="A445" s="111" t="s">
        <v>146</v>
      </c>
      <c r="B445" s="112" t="s">
        <v>569</v>
      </c>
      <c r="C445" s="69">
        <v>2.99</v>
      </c>
      <c r="D445" s="69">
        <v>0.02</v>
      </c>
      <c r="E445" s="69">
        <f t="shared" si="30"/>
        <v>3.01</v>
      </c>
      <c r="F445" s="178"/>
    </row>
    <row r="446" spans="1:6" ht="20.25" x14ac:dyDescent="0.3">
      <c r="A446" s="111"/>
      <c r="B446" s="113" t="s">
        <v>184</v>
      </c>
      <c r="C446" s="69">
        <v>2.99</v>
      </c>
      <c r="D446" s="69">
        <v>0.02</v>
      </c>
      <c r="E446" s="69">
        <f t="shared" si="30"/>
        <v>3.01</v>
      </c>
      <c r="F446" s="178"/>
    </row>
    <row r="447" spans="1:6" ht="18.75" customHeight="1" x14ac:dyDescent="0.3">
      <c r="A447" s="111" t="s">
        <v>592</v>
      </c>
      <c r="B447" s="112" t="s">
        <v>680</v>
      </c>
      <c r="C447" s="69">
        <v>6.98</v>
      </c>
      <c r="D447" s="69">
        <v>1.28</v>
      </c>
      <c r="E447" s="69">
        <f t="shared" si="30"/>
        <v>8.26</v>
      </c>
      <c r="F447" s="178"/>
    </row>
    <row r="448" spans="1:6" ht="18.75" customHeight="1" x14ac:dyDescent="0.3">
      <c r="A448" s="111"/>
      <c r="B448" s="112" t="s">
        <v>698</v>
      </c>
      <c r="C448" s="164"/>
      <c r="D448" s="69">
        <v>0.35</v>
      </c>
      <c r="E448" s="69">
        <f t="shared" si="30"/>
        <v>0.35</v>
      </c>
      <c r="F448" s="178"/>
    </row>
    <row r="449" spans="1:6" ht="21.75" customHeight="1" x14ac:dyDescent="0.3">
      <c r="A449" s="111" t="s">
        <v>203</v>
      </c>
      <c r="B449" s="112" t="s">
        <v>621</v>
      </c>
      <c r="C449" s="69"/>
      <c r="D449" s="68"/>
      <c r="E449" s="69"/>
      <c r="F449" s="178"/>
    </row>
    <row r="450" spans="1:6" ht="18.75" customHeight="1" x14ac:dyDescent="0.3">
      <c r="A450" s="111" t="s">
        <v>699</v>
      </c>
      <c r="B450" s="112" t="s">
        <v>621</v>
      </c>
      <c r="C450" s="69">
        <v>3.13</v>
      </c>
      <c r="D450" s="69">
        <v>0.24</v>
      </c>
      <c r="E450" s="69">
        <f t="shared" si="30"/>
        <v>3.37</v>
      </c>
      <c r="F450" s="178"/>
    </row>
    <row r="451" spans="1:6" ht="24" customHeight="1" x14ac:dyDescent="0.3">
      <c r="A451" s="111"/>
      <c r="B451" s="112" t="s">
        <v>184</v>
      </c>
      <c r="C451" s="69">
        <v>3.13</v>
      </c>
      <c r="D451" s="69">
        <v>0.24</v>
      </c>
      <c r="E451" s="69">
        <f t="shared" si="30"/>
        <v>3.37</v>
      </c>
      <c r="F451" s="178"/>
    </row>
    <row r="452" spans="1:6" x14ac:dyDescent="0.3">
      <c r="A452" s="337" t="s">
        <v>255</v>
      </c>
      <c r="B452" s="338"/>
      <c r="C452" s="338"/>
      <c r="D452" s="338"/>
      <c r="E452" s="339"/>
      <c r="F452" s="178"/>
    </row>
    <row r="453" spans="1:6" ht="18.75" customHeight="1" x14ac:dyDescent="0.3">
      <c r="A453" s="111" t="s">
        <v>204</v>
      </c>
      <c r="B453" s="112" t="s">
        <v>662</v>
      </c>
      <c r="C453" s="143"/>
      <c r="D453" s="68"/>
      <c r="E453" s="69"/>
      <c r="F453" s="178"/>
    </row>
    <row r="454" spans="1:6" ht="78.75" x14ac:dyDescent="0.3">
      <c r="A454" s="111">
        <v>37322</v>
      </c>
      <c r="B454" s="130" t="s">
        <v>664</v>
      </c>
      <c r="C454" s="143"/>
      <c r="D454" s="68"/>
      <c r="E454" s="69"/>
      <c r="F454" s="178"/>
    </row>
    <row r="455" spans="1:6" ht="39" hidden="1" customHeight="1" x14ac:dyDescent="0.3">
      <c r="A455" s="111" t="s">
        <v>665</v>
      </c>
      <c r="B455" s="130" t="s">
        <v>666</v>
      </c>
      <c r="C455" s="143">
        <v>27.38</v>
      </c>
      <c r="D455" s="68"/>
      <c r="E455" s="69"/>
      <c r="F455" s="178"/>
    </row>
    <row r="456" spans="1:6" ht="19.5" customHeight="1" x14ac:dyDescent="0.3">
      <c r="A456" s="111"/>
      <c r="B456" s="130" t="s">
        <v>572</v>
      </c>
      <c r="C456" s="143">
        <v>8.7799999999999994</v>
      </c>
      <c r="D456" s="68"/>
      <c r="E456" s="69"/>
      <c r="F456" s="178"/>
    </row>
    <row r="457" spans="1:6" ht="20.25" x14ac:dyDescent="0.3">
      <c r="A457" s="111"/>
      <c r="B457" s="166" t="s">
        <v>256</v>
      </c>
      <c r="C457" s="143">
        <v>8.7799999999999994</v>
      </c>
      <c r="D457" s="245">
        <v>8.98</v>
      </c>
      <c r="E457" s="69">
        <f>C457+D457</f>
        <v>17.760000000000002</v>
      </c>
      <c r="F457" s="178"/>
    </row>
    <row r="458" spans="1:6" ht="20.25" x14ac:dyDescent="0.3">
      <c r="A458" s="111"/>
      <c r="B458" s="133" t="s">
        <v>21</v>
      </c>
      <c r="C458" s="143">
        <v>8.7799999999999994</v>
      </c>
      <c r="D458" s="245">
        <v>13.68</v>
      </c>
      <c r="E458" s="69">
        <f>C458+D458</f>
        <v>22.46</v>
      </c>
      <c r="F458" s="178"/>
    </row>
    <row r="459" spans="1:6" ht="20.25" x14ac:dyDescent="0.3">
      <c r="A459" s="111"/>
      <c r="B459" s="112" t="s">
        <v>700</v>
      </c>
      <c r="C459" s="144"/>
      <c r="D459" s="247"/>
      <c r="E459" s="69"/>
      <c r="F459" s="178"/>
    </row>
    <row r="460" spans="1:6" ht="20.25" x14ac:dyDescent="0.3">
      <c r="A460" s="111"/>
      <c r="B460" s="133" t="s">
        <v>257</v>
      </c>
      <c r="C460" s="143">
        <v>8.7799999999999994</v>
      </c>
      <c r="D460" s="248">
        <v>11.53</v>
      </c>
      <c r="E460" s="69">
        <f t="shared" si="30"/>
        <v>20.309999999999999</v>
      </c>
      <c r="F460" s="178"/>
    </row>
    <row r="461" spans="1:6" ht="20.25" x14ac:dyDescent="0.3">
      <c r="A461" s="111"/>
      <c r="B461" s="133" t="s">
        <v>258</v>
      </c>
      <c r="C461" s="143">
        <v>8.7799999999999994</v>
      </c>
      <c r="D461" s="248">
        <v>11.53</v>
      </c>
      <c r="E461" s="69">
        <f t="shared" si="30"/>
        <v>20.309999999999999</v>
      </c>
      <c r="F461" s="178"/>
    </row>
    <row r="462" spans="1:6" ht="20.25" x14ac:dyDescent="0.3">
      <c r="A462" s="111"/>
      <c r="B462" s="133" t="s">
        <v>263</v>
      </c>
      <c r="C462" s="143">
        <v>8.7799999999999994</v>
      </c>
      <c r="D462" s="248">
        <v>11.53</v>
      </c>
      <c r="E462" s="69">
        <f t="shared" si="30"/>
        <v>20.309999999999999</v>
      </c>
      <c r="F462" s="178"/>
    </row>
    <row r="463" spans="1:6" ht="20.25" customHeight="1" x14ac:dyDescent="0.3">
      <c r="A463" s="111"/>
      <c r="B463" s="133" t="s">
        <v>264</v>
      </c>
      <c r="C463" s="143">
        <v>8.7799999999999994</v>
      </c>
      <c r="D463" s="248">
        <v>11.46</v>
      </c>
      <c r="E463" s="69">
        <f t="shared" si="30"/>
        <v>20.239999999999998</v>
      </c>
      <c r="F463" s="178"/>
    </row>
    <row r="464" spans="1:6" ht="19.5" customHeight="1" x14ac:dyDescent="0.3">
      <c r="A464" s="111"/>
      <c r="B464" s="133" t="s">
        <v>259</v>
      </c>
      <c r="C464" s="143">
        <v>8.7799999999999994</v>
      </c>
      <c r="D464" s="248">
        <v>11.28</v>
      </c>
      <c r="E464" s="69">
        <f t="shared" si="30"/>
        <v>20.059999999999999</v>
      </c>
      <c r="F464" s="178"/>
    </row>
    <row r="465" spans="1:11" ht="20.25" x14ac:dyDescent="0.3">
      <c r="A465" s="111"/>
      <c r="B465" s="133" t="s">
        <v>260</v>
      </c>
      <c r="C465" s="143">
        <v>8.7799999999999994</v>
      </c>
      <c r="D465" s="248">
        <v>11.28</v>
      </c>
      <c r="E465" s="69">
        <f t="shared" si="30"/>
        <v>20.059999999999999</v>
      </c>
      <c r="F465" s="178"/>
    </row>
    <row r="466" spans="1:11" ht="20.25" x14ac:dyDescent="0.3">
      <c r="A466" s="111"/>
      <c r="B466" s="133" t="s">
        <v>261</v>
      </c>
      <c r="C466" s="143">
        <v>8.7799999999999994</v>
      </c>
      <c r="D466" s="248">
        <v>12.09</v>
      </c>
      <c r="E466" s="69">
        <f t="shared" si="30"/>
        <v>20.87</v>
      </c>
      <c r="F466" s="178"/>
    </row>
    <row r="467" spans="1:11" ht="20.25" x14ac:dyDescent="0.3">
      <c r="A467" s="111"/>
      <c r="B467" s="133" t="s">
        <v>262</v>
      </c>
      <c r="C467" s="143">
        <v>8.7799999999999994</v>
      </c>
      <c r="D467" s="248">
        <v>12.09</v>
      </c>
      <c r="E467" s="69">
        <f t="shared" si="30"/>
        <v>20.87</v>
      </c>
      <c r="F467" s="178"/>
      <c r="I467" s="186"/>
      <c r="J467" s="182"/>
      <c r="K467" s="182"/>
    </row>
    <row r="468" spans="1:11" ht="25.5" customHeight="1" x14ac:dyDescent="0.3">
      <c r="A468" s="111"/>
      <c r="B468" s="167" t="s">
        <v>721</v>
      </c>
      <c r="C468" s="68">
        <f>SUM(C460:C467)+C446+C447+C448+C450+C457+C458</f>
        <v>100.9</v>
      </c>
      <c r="D468" s="68">
        <f>SUM(D460:D467)+D446+D447+D448+D450+D457+D458</f>
        <v>117.34</v>
      </c>
      <c r="E468" s="68">
        <f>SUM(E460:E467)+E446+E447+E448+E450+E457+E458</f>
        <v>218.24</v>
      </c>
      <c r="F468" s="178">
        <f>E457+E458+E460+E461+E462+E463+E464+E465+E466+E467+13.23</f>
        <v>216.48</v>
      </c>
      <c r="I468" s="186"/>
      <c r="J468" s="187"/>
      <c r="K468" s="182"/>
    </row>
    <row r="469" spans="1:11" ht="21.75" customHeight="1" x14ac:dyDescent="0.3">
      <c r="A469" s="340" t="s">
        <v>701</v>
      </c>
      <c r="B469" s="341"/>
      <c r="C469" s="341"/>
      <c r="D469" s="341"/>
      <c r="E469" s="342"/>
      <c r="F469" s="178"/>
      <c r="I469" s="186"/>
      <c r="J469" s="187"/>
      <c r="K469" s="182"/>
    </row>
    <row r="470" spans="1:11" ht="18.75" customHeight="1" x14ac:dyDescent="0.3">
      <c r="A470" s="111" t="s">
        <v>568</v>
      </c>
      <c r="B470" s="112" t="s">
        <v>183</v>
      </c>
      <c r="C470" s="69"/>
      <c r="D470" s="68"/>
      <c r="E470" s="69"/>
      <c r="F470" s="178"/>
      <c r="I470" s="186"/>
      <c r="J470" s="187"/>
      <c r="K470" s="182"/>
    </row>
    <row r="471" spans="1:11" ht="20.25" x14ac:dyDescent="0.3">
      <c r="A471" s="111" t="s">
        <v>146</v>
      </c>
      <c r="B471" s="112" t="s">
        <v>569</v>
      </c>
      <c r="C471" s="69">
        <v>2.99</v>
      </c>
      <c r="D471" s="69">
        <v>0.02</v>
      </c>
      <c r="E471" s="69">
        <f>C471+D471</f>
        <v>3.01</v>
      </c>
      <c r="F471" s="178"/>
      <c r="I471" s="186"/>
      <c r="J471" s="188"/>
      <c r="K471" s="182"/>
    </row>
    <row r="472" spans="1:11" ht="18.75" customHeight="1" x14ac:dyDescent="0.3">
      <c r="A472" s="111"/>
      <c r="B472" s="113" t="s">
        <v>184</v>
      </c>
      <c r="C472" s="69">
        <v>2.99</v>
      </c>
      <c r="D472" s="69">
        <v>0.02</v>
      </c>
      <c r="E472" s="69">
        <f>C472+D472</f>
        <v>3.01</v>
      </c>
      <c r="F472" s="178"/>
      <c r="I472" s="182" t="s">
        <v>550</v>
      </c>
      <c r="J472" s="189" t="s">
        <v>551</v>
      </c>
      <c r="K472" s="182"/>
    </row>
    <row r="473" spans="1:11" ht="20.25" x14ac:dyDescent="0.3">
      <c r="A473" s="111" t="s">
        <v>191</v>
      </c>
      <c r="B473" s="113" t="s">
        <v>570</v>
      </c>
      <c r="C473" s="69"/>
      <c r="D473" s="69"/>
      <c r="E473" s="69"/>
      <c r="F473" s="178"/>
      <c r="G473" s="170" t="s">
        <v>381</v>
      </c>
      <c r="H473" s="171">
        <f>E444+E446+E448+E449+E452</f>
        <v>3.36</v>
      </c>
      <c r="I473" s="171">
        <f>C444+C446+C448+C449+C452</f>
        <v>2.99</v>
      </c>
      <c r="J473" s="171">
        <f>D444+D446+D448+D449+D452</f>
        <v>0.37</v>
      </c>
    </row>
    <row r="474" spans="1:11" ht="20.25" x14ac:dyDescent="0.3">
      <c r="A474" s="111" t="s">
        <v>592</v>
      </c>
      <c r="B474" s="113" t="s">
        <v>593</v>
      </c>
      <c r="C474" s="69">
        <v>6.98</v>
      </c>
      <c r="D474" s="69">
        <v>1.28</v>
      </c>
      <c r="E474" s="69">
        <f>C474+D474</f>
        <v>8.26</v>
      </c>
      <c r="F474" s="178"/>
      <c r="G474" s="170" t="s">
        <v>546</v>
      </c>
      <c r="H474" s="171">
        <f>E444+E446+E449+E452</f>
        <v>3.01</v>
      </c>
      <c r="I474" s="171">
        <f>C445+C446+C449+C452</f>
        <v>5.98</v>
      </c>
      <c r="J474" s="171">
        <f>D445+D446+D449+D452</f>
        <v>0.04</v>
      </c>
    </row>
    <row r="475" spans="1:11" ht="20.25" x14ac:dyDescent="0.3">
      <c r="A475" s="111"/>
      <c r="B475" s="112" t="s">
        <v>572</v>
      </c>
      <c r="C475" s="69">
        <v>6.98</v>
      </c>
      <c r="D475" s="69">
        <v>1.28</v>
      </c>
      <c r="E475" s="69">
        <f>C475+D475</f>
        <v>8.26</v>
      </c>
      <c r="F475" s="178"/>
      <c r="G475" s="170" t="s">
        <v>380</v>
      </c>
      <c r="H475" s="171">
        <f>E448</f>
        <v>0.35</v>
      </c>
      <c r="I475" s="171">
        <f>C448</f>
        <v>0</v>
      </c>
      <c r="J475" s="171">
        <f>D448</f>
        <v>0.35</v>
      </c>
    </row>
    <row r="476" spans="1:11" ht="18.75" customHeight="1" x14ac:dyDescent="0.3">
      <c r="A476" s="111"/>
      <c r="B476" s="112" t="s">
        <v>640</v>
      </c>
      <c r="C476" s="69"/>
      <c r="D476" s="69">
        <v>0.31</v>
      </c>
      <c r="E476" s="69">
        <f>C476+D476</f>
        <v>0.31</v>
      </c>
      <c r="F476" s="178"/>
    </row>
    <row r="477" spans="1:11" ht="18.75" customHeight="1" x14ac:dyDescent="0.3">
      <c r="A477" s="111" t="s">
        <v>203</v>
      </c>
      <c r="B477" s="112" t="s">
        <v>621</v>
      </c>
      <c r="C477" s="69"/>
      <c r="D477" s="69"/>
      <c r="E477" s="69"/>
      <c r="F477" s="178"/>
    </row>
    <row r="478" spans="1:11" ht="19.5" customHeight="1" x14ac:dyDescent="0.3">
      <c r="A478" s="111" t="s">
        <v>641</v>
      </c>
      <c r="B478" s="112" t="s">
        <v>642</v>
      </c>
      <c r="C478" s="69">
        <v>3.13</v>
      </c>
      <c r="D478" s="69">
        <v>0.24</v>
      </c>
      <c r="E478" s="69">
        <f>C478+D478</f>
        <v>3.37</v>
      </c>
      <c r="F478" s="178"/>
    </row>
    <row r="479" spans="1:11" ht="18.75" customHeight="1" x14ac:dyDescent="0.3">
      <c r="A479" s="111"/>
      <c r="B479" s="112" t="s">
        <v>580</v>
      </c>
      <c r="C479" s="69">
        <v>3.13</v>
      </c>
      <c r="D479" s="69">
        <v>0.24</v>
      </c>
      <c r="E479" s="69">
        <f>C479+D479</f>
        <v>3.37</v>
      </c>
      <c r="F479" s="178"/>
    </row>
    <row r="480" spans="1:11" ht="18.75" customHeight="1" x14ac:dyDescent="0.3">
      <c r="A480" s="111" t="s">
        <v>702</v>
      </c>
      <c r="B480" s="112" t="s">
        <v>703</v>
      </c>
      <c r="C480" s="37"/>
      <c r="D480" s="37"/>
      <c r="E480" s="69"/>
      <c r="F480" s="178"/>
    </row>
    <row r="481" spans="1:6" ht="22.5" customHeight="1" x14ac:dyDescent="0.3">
      <c r="A481" s="111" t="s">
        <v>704</v>
      </c>
      <c r="B481" s="112" t="s">
        <v>549</v>
      </c>
      <c r="C481" s="69"/>
      <c r="D481" s="69"/>
      <c r="E481" s="69"/>
      <c r="F481" s="178"/>
    </row>
    <row r="482" spans="1:6" ht="31.5" x14ac:dyDescent="0.3">
      <c r="A482" s="111" t="s">
        <v>705</v>
      </c>
      <c r="B482" s="112" t="s">
        <v>706</v>
      </c>
      <c r="C482" s="69">
        <v>8.39</v>
      </c>
      <c r="D482" s="69">
        <v>0.44</v>
      </c>
      <c r="E482" s="69">
        <f>C482+D482</f>
        <v>8.83</v>
      </c>
      <c r="F482" s="178"/>
    </row>
    <row r="483" spans="1:6" ht="18.75" customHeight="1" x14ac:dyDescent="0.3">
      <c r="A483" s="111"/>
      <c r="B483" s="145" t="s">
        <v>661</v>
      </c>
      <c r="C483" s="68">
        <f t="shared" ref="C483:D483" si="32">C471+C474+C476+C478+C482</f>
        <v>21.49</v>
      </c>
      <c r="D483" s="68">
        <f t="shared" si="32"/>
        <v>2.29</v>
      </c>
      <c r="E483" s="68">
        <f>E471+E474+E476+E478+E482</f>
        <v>23.78</v>
      </c>
      <c r="F483" s="178"/>
    </row>
    <row r="484" spans="1:6" ht="18.75" customHeight="1" x14ac:dyDescent="0.3">
      <c r="A484" s="328" t="s">
        <v>254</v>
      </c>
      <c r="B484" s="329"/>
      <c r="C484" s="329"/>
      <c r="D484" s="329"/>
      <c r="E484" s="330"/>
      <c r="F484" s="178"/>
    </row>
    <row r="485" spans="1:6" ht="20.25" x14ac:dyDescent="0.3">
      <c r="A485" s="328" t="s">
        <v>265</v>
      </c>
      <c r="B485" s="329"/>
      <c r="C485" s="329"/>
      <c r="D485" s="329"/>
      <c r="E485" s="330"/>
      <c r="F485" s="178"/>
    </row>
    <row r="486" spans="1:6" ht="25.9" hidden="1" customHeight="1" x14ac:dyDescent="0.3">
      <c r="A486" s="121"/>
      <c r="B486" s="121"/>
      <c r="C486" s="158"/>
      <c r="D486" s="158"/>
      <c r="E486" s="69"/>
      <c r="F486" s="178"/>
    </row>
    <row r="487" spans="1:6" ht="20.25" x14ac:dyDescent="0.35">
      <c r="A487" s="111"/>
      <c r="B487" s="325" t="s">
        <v>266</v>
      </c>
      <c r="C487" s="326"/>
      <c r="D487" s="327"/>
      <c r="E487" s="69" t="s">
        <v>707</v>
      </c>
      <c r="F487" s="178"/>
    </row>
    <row r="488" spans="1:6" ht="39" customHeight="1" x14ac:dyDescent="0.3">
      <c r="A488" s="111"/>
      <c r="B488" s="343" t="s">
        <v>708</v>
      </c>
      <c r="C488" s="344"/>
      <c r="D488" s="345"/>
      <c r="E488" s="69"/>
      <c r="F488" s="178"/>
    </row>
    <row r="489" spans="1:6" ht="38.25" customHeight="1" x14ac:dyDescent="0.3">
      <c r="A489" s="111"/>
      <c r="B489" s="346" t="s">
        <v>709</v>
      </c>
      <c r="C489" s="347"/>
      <c r="D489" s="348"/>
      <c r="E489" s="69"/>
      <c r="F489" s="178"/>
    </row>
    <row r="490" spans="1:6" ht="20.25" x14ac:dyDescent="0.3">
      <c r="A490" s="111"/>
      <c r="B490" s="346" t="s">
        <v>710</v>
      </c>
      <c r="C490" s="347"/>
      <c r="D490" s="348"/>
      <c r="E490" s="69"/>
      <c r="F490" s="178"/>
    </row>
    <row r="491" spans="1:6" ht="18.75" customHeight="1" x14ac:dyDescent="0.3">
      <c r="A491" s="123">
        <v>1</v>
      </c>
      <c r="B491" s="113" t="s">
        <v>183</v>
      </c>
      <c r="C491" s="37"/>
      <c r="D491" s="28"/>
      <c r="E491" s="69"/>
      <c r="F491" s="178"/>
    </row>
    <row r="492" spans="1:6" ht="18.75" customHeight="1" x14ac:dyDescent="0.3">
      <c r="A492" s="111" t="s">
        <v>146</v>
      </c>
      <c r="B492" s="113" t="s">
        <v>569</v>
      </c>
      <c r="C492" s="37">
        <v>2.99</v>
      </c>
      <c r="D492" s="37">
        <v>0.02</v>
      </c>
      <c r="E492" s="69">
        <f>C492+D492</f>
        <v>3.01</v>
      </c>
      <c r="F492" s="178"/>
    </row>
    <row r="493" spans="1:6" ht="20.25" customHeight="1" x14ac:dyDescent="0.3">
      <c r="A493" s="111" t="s">
        <v>311</v>
      </c>
      <c r="B493" s="113" t="s">
        <v>711</v>
      </c>
      <c r="C493" s="37">
        <v>2.99</v>
      </c>
      <c r="D493" s="37">
        <v>0.09</v>
      </c>
      <c r="E493" s="69">
        <f>C493+D493</f>
        <v>3.08</v>
      </c>
      <c r="F493" s="178"/>
    </row>
    <row r="494" spans="1:6" ht="20.25" x14ac:dyDescent="0.3">
      <c r="A494" s="123">
        <v>8</v>
      </c>
      <c r="B494" s="112" t="s">
        <v>712</v>
      </c>
      <c r="C494" s="69"/>
      <c r="D494" s="69"/>
      <c r="E494" s="69"/>
      <c r="F494" s="178"/>
    </row>
    <row r="495" spans="1:6" ht="20.25" x14ac:dyDescent="0.3">
      <c r="A495" s="111" t="s">
        <v>713</v>
      </c>
      <c r="B495" s="112" t="s">
        <v>714</v>
      </c>
      <c r="C495" s="69"/>
      <c r="D495" s="69"/>
      <c r="E495" s="69"/>
      <c r="F495" s="178"/>
    </row>
    <row r="496" spans="1:6" ht="54.75" customHeight="1" x14ac:dyDescent="0.3">
      <c r="A496" s="111" t="s">
        <v>715</v>
      </c>
      <c r="B496" s="112" t="s">
        <v>716</v>
      </c>
      <c r="C496" s="69">
        <v>66.11</v>
      </c>
      <c r="D496" s="69">
        <v>28.71</v>
      </c>
      <c r="E496" s="69">
        <f>C496+D496</f>
        <v>94.82</v>
      </c>
      <c r="F496" s="178"/>
    </row>
    <row r="497" spans="1:6" ht="20.25" x14ac:dyDescent="0.3">
      <c r="A497" s="111"/>
      <c r="B497" s="146" t="s">
        <v>661</v>
      </c>
      <c r="C497" s="68">
        <f t="shared" ref="C497:D497" si="33">C492+C493+C496</f>
        <v>72.09</v>
      </c>
      <c r="D497" s="68">
        <f t="shared" si="33"/>
        <v>28.82</v>
      </c>
      <c r="E497" s="68">
        <f>E492+E493+E496</f>
        <v>100.91</v>
      </c>
      <c r="F497" s="178"/>
    </row>
    <row r="498" spans="1:6" ht="18.75" customHeight="1" x14ac:dyDescent="0.3">
      <c r="A498" s="111"/>
      <c r="B498" s="349" t="s">
        <v>267</v>
      </c>
      <c r="C498" s="350"/>
      <c r="D498" s="351"/>
      <c r="E498" s="69"/>
      <c r="F498" s="178"/>
    </row>
    <row r="499" spans="1:6" ht="18.75" customHeight="1" x14ac:dyDescent="0.3">
      <c r="A499" s="111"/>
      <c r="B499" s="147" t="s">
        <v>595</v>
      </c>
      <c r="C499" s="37"/>
      <c r="D499" s="28"/>
      <c r="E499" s="69"/>
      <c r="F499" s="178"/>
    </row>
    <row r="500" spans="1:6" ht="34.5" customHeight="1" x14ac:dyDescent="0.3">
      <c r="A500" s="165"/>
      <c r="B500" s="352" t="s">
        <v>722</v>
      </c>
      <c r="C500" s="353"/>
      <c r="D500" s="354"/>
      <c r="E500" s="69"/>
      <c r="F500" s="178"/>
    </row>
    <row r="501" spans="1:6" ht="18.75" customHeight="1" x14ac:dyDescent="0.3">
      <c r="A501" s="123">
        <v>1</v>
      </c>
      <c r="B501" s="113" t="s">
        <v>183</v>
      </c>
      <c r="C501" s="47"/>
      <c r="D501" s="47"/>
      <c r="E501" s="69"/>
      <c r="F501" s="178"/>
    </row>
    <row r="502" spans="1:6" ht="20.25" x14ac:dyDescent="0.3">
      <c r="A502" s="111" t="s">
        <v>146</v>
      </c>
      <c r="B502" s="113" t="s">
        <v>569</v>
      </c>
      <c r="C502" s="148">
        <v>2.99</v>
      </c>
      <c r="D502" s="249">
        <v>0.02</v>
      </c>
      <c r="E502" s="69">
        <f>C502+D502</f>
        <v>3.01</v>
      </c>
      <c r="F502" s="178"/>
    </row>
    <row r="503" spans="1:6" ht="32.25" x14ac:dyDescent="0.3">
      <c r="A503" s="111" t="s">
        <v>311</v>
      </c>
      <c r="B503" s="113" t="s">
        <v>711</v>
      </c>
      <c r="C503" s="148">
        <v>2.99</v>
      </c>
      <c r="D503" s="148">
        <v>0.09</v>
      </c>
      <c r="E503" s="69">
        <f>C503+D503</f>
        <v>3.08</v>
      </c>
      <c r="F503" s="178"/>
    </row>
    <row r="504" spans="1:6" ht="18.75" customHeight="1" x14ac:dyDescent="0.3">
      <c r="A504" s="123">
        <v>8</v>
      </c>
      <c r="B504" s="112" t="s">
        <v>712</v>
      </c>
      <c r="C504" s="148"/>
      <c r="D504" s="148"/>
      <c r="E504" s="69"/>
      <c r="F504" s="178"/>
    </row>
    <row r="505" spans="1:6" ht="18.75" customHeight="1" x14ac:dyDescent="0.3">
      <c r="A505" s="111" t="s">
        <v>713</v>
      </c>
      <c r="B505" s="112" t="s">
        <v>714</v>
      </c>
      <c r="C505" s="148"/>
      <c r="D505" s="148"/>
      <c r="E505" s="69"/>
      <c r="F505" s="178"/>
    </row>
    <row r="506" spans="1:6" ht="51" customHeight="1" x14ac:dyDescent="0.3">
      <c r="A506" s="111" t="s">
        <v>715</v>
      </c>
      <c r="B506" s="112" t="s">
        <v>716</v>
      </c>
      <c r="C506" s="148">
        <v>66.11</v>
      </c>
      <c r="D506" s="148">
        <v>28.71</v>
      </c>
      <c r="E506" s="69">
        <f>C506+D506</f>
        <v>94.82</v>
      </c>
      <c r="F506" s="178"/>
    </row>
    <row r="507" spans="1:6" ht="18.75" customHeight="1" x14ac:dyDescent="0.3">
      <c r="A507" s="111"/>
      <c r="B507" s="149" t="s">
        <v>661</v>
      </c>
      <c r="C507" s="68">
        <f t="shared" ref="C507:D507" si="34">C502+C503+C506</f>
        <v>72.09</v>
      </c>
      <c r="D507" s="68">
        <f t="shared" si="34"/>
        <v>28.82</v>
      </c>
      <c r="E507" s="68">
        <f>E502+E503+E506</f>
        <v>100.91</v>
      </c>
      <c r="F507" s="178"/>
    </row>
    <row r="508" spans="1:6" ht="3.75" hidden="1" customHeight="1" x14ac:dyDescent="0.3">
      <c r="A508" s="150"/>
      <c r="B508" s="151"/>
      <c r="C508" s="152"/>
      <c r="D508" s="153"/>
      <c r="E508" s="153"/>
      <c r="F508" s="178"/>
    </row>
    <row r="509" spans="1:6" ht="18.75" customHeight="1" x14ac:dyDescent="0.3">
      <c r="A509" s="111"/>
      <c r="B509" s="168" t="s">
        <v>717</v>
      </c>
      <c r="C509" s="37"/>
      <c r="D509" s="69">
        <v>0.22</v>
      </c>
      <c r="E509" s="68">
        <f>D509</f>
        <v>0.22</v>
      </c>
      <c r="F509" s="178"/>
    </row>
    <row r="510" spans="1:6" ht="18.75" hidden="1" customHeight="1" x14ac:dyDescent="0.3">
      <c r="A510" s="23"/>
      <c r="B510" s="44"/>
      <c r="C510" s="69"/>
      <c r="D510" s="69"/>
      <c r="E510" s="68"/>
      <c r="F510" s="178"/>
    </row>
    <row r="511" spans="1:6" ht="19.5" hidden="1" customHeight="1" x14ac:dyDescent="0.35">
      <c r="A511" s="23"/>
      <c r="B511" s="46" t="s">
        <v>267</v>
      </c>
      <c r="C511" s="107"/>
      <c r="D511" s="109"/>
      <c r="E511" s="28">
        <f>C511+D511</f>
        <v>0</v>
      </c>
      <c r="F511" s="178"/>
    </row>
    <row r="512" spans="1:6" ht="112.5" hidden="1" customHeight="1" x14ac:dyDescent="0.3">
      <c r="A512" s="23" t="s">
        <v>268</v>
      </c>
      <c r="B512" s="43" t="s">
        <v>351</v>
      </c>
      <c r="C512" s="107"/>
      <c r="D512" s="109"/>
      <c r="E512" s="28">
        <f>C512+D512</f>
        <v>0</v>
      </c>
      <c r="F512" s="178"/>
    </row>
    <row r="513" spans="1:6" ht="20.25" x14ac:dyDescent="0.3">
      <c r="A513" s="268" t="s">
        <v>269</v>
      </c>
      <c r="B513" s="269"/>
      <c r="C513" s="269"/>
      <c r="D513" s="269"/>
      <c r="E513" s="270"/>
      <c r="F513" s="178"/>
    </row>
    <row r="514" spans="1:6" ht="18" customHeight="1" x14ac:dyDescent="0.3">
      <c r="A514" s="21" t="s">
        <v>169</v>
      </c>
      <c r="B514" s="263" t="s">
        <v>270</v>
      </c>
      <c r="C514" s="264"/>
      <c r="D514" s="264"/>
      <c r="E514" s="265"/>
      <c r="F514" s="178"/>
    </row>
    <row r="515" spans="1:6" ht="18.75" customHeight="1" x14ac:dyDescent="0.3">
      <c r="A515" s="11" t="s">
        <v>193</v>
      </c>
      <c r="B515" s="77" t="s">
        <v>384</v>
      </c>
      <c r="C515" s="161">
        <v>6.45</v>
      </c>
      <c r="D515" s="161">
        <v>1.65</v>
      </c>
      <c r="E515" s="68">
        <f t="shared" ref="E515:E530" si="35">C515+D515</f>
        <v>8.1</v>
      </c>
      <c r="F515" s="178"/>
    </row>
    <row r="516" spans="1:6" ht="18.75" customHeight="1" x14ac:dyDescent="0.3">
      <c r="A516" s="11" t="s">
        <v>383</v>
      </c>
      <c r="B516" s="77" t="s">
        <v>382</v>
      </c>
      <c r="C516" s="161">
        <v>6.45</v>
      </c>
      <c r="D516" s="161">
        <v>3.44</v>
      </c>
      <c r="E516" s="68">
        <f t="shared" si="35"/>
        <v>9.89</v>
      </c>
      <c r="F516" s="178"/>
    </row>
    <row r="517" spans="1:6" ht="18.75" customHeight="1" x14ac:dyDescent="0.3">
      <c r="A517" s="11" t="s">
        <v>271</v>
      </c>
      <c r="B517" s="43" t="s">
        <v>272</v>
      </c>
      <c r="C517" s="69">
        <v>53.26</v>
      </c>
      <c r="D517" s="69">
        <v>1.21</v>
      </c>
      <c r="E517" s="68">
        <f t="shared" si="35"/>
        <v>54.47</v>
      </c>
      <c r="F517" s="178"/>
    </row>
    <row r="518" spans="1:6" ht="37.5" x14ac:dyDescent="0.3">
      <c r="A518" s="11" t="s">
        <v>273</v>
      </c>
      <c r="B518" s="43" t="s">
        <v>274</v>
      </c>
      <c r="C518" s="69">
        <v>130.75</v>
      </c>
      <c r="D518" s="69">
        <v>8.73</v>
      </c>
      <c r="E518" s="68">
        <f t="shared" si="35"/>
        <v>139.47999999999999</v>
      </c>
      <c r="F518" s="178"/>
    </row>
    <row r="519" spans="1:6" ht="18.75" customHeight="1" x14ac:dyDescent="0.3">
      <c r="A519" s="11" t="s">
        <v>275</v>
      </c>
      <c r="B519" s="43" t="s">
        <v>276</v>
      </c>
      <c r="C519" s="69">
        <v>98.46</v>
      </c>
      <c r="D519" s="69">
        <v>7.7</v>
      </c>
      <c r="E519" s="68">
        <f t="shared" si="35"/>
        <v>106.16</v>
      </c>
      <c r="F519" s="178"/>
    </row>
    <row r="520" spans="1:6" ht="18.75" customHeight="1" x14ac:dyDescent="0.3">
      <c r="A520" s="11" t="s">
        <v>171</v>
      </c>
      <c r="B520" s="43" t="s">
        <v>277</v>
      </c>
      <c r="C520" s="69">
        <v>66.180000000000007</v>
      </c>
      <c r="D520" s="69">
        <v>3.76</v>
      </c>
      <c r="E520" s="68">
        <f t="shared" si="35"/>
        <v>69.94</v>
      </c>
      <c r="F520" s="178"/>
    </row>
    <row r="521" spans="1:6" ht="18.75" customHeight="1" x14ac:dyDescent="0.3">
      <c r="A521" s="11" t="s">
        <v>385</v>
      </c>
      <c r="B521" s="43" t="s">
        <v>386</v>
      </c>
      <c r="C521" s="69">
        <v>11.3</v>
      </c>
      <c r="D521" s="69">
        <v>2.88</v>
      </c>
      <c r="E521" s="68">
        <f t="shared" si="35"/>
        <v>14.18</v>
      </c>
      <c r="F521" s="178"/>
    </row>
    <row r="522" spans="1:6" ht="18.75" customHeight="1" x14ac:dyDescent="0.3">
      <c r="A522" s="11" t="s">
        <v>388</v>
      </c>
      <c r="B522" s="43" t="s">
        <v>387</v>
      </c>
      <c r="C522" s="69">
        <v>11.3</v>
      </c>
      <c r="D522" s="69">
        <v>1.8</v>
      </c>
      <c r="E522" s="68">
        <f t="shared" si="35"/>
        <v>13.1</v>
      </c>
      <c r="F522" s="178"/>
    </row>
    <row r="523" spans="1:6" ht="18.75" customHeight="1" x14ac:dyDescent="0.3">
      <c r="A523" s="11" t="s">
        <v>175</v>
      </c>
      <c r="B523" s="43" t="s">
        <v>389</v>
      </c>
      <c r="C523" s="69">
        <v>11.3</v>
      </c>
      <c r="D523" s="69">
        <v>1.93</v>
      </c>
      <c r="E523" s="68">
        <f t="shared" si="35"/>
        <v>13.23</v>
      </c>
      <c r="F523" s="178"/>
    </row>
    <row r="524" spans="1:6" ht="34.5" customHeight="1" x14ac:dyDescent="0.3">
      <c r="A524" s="12" t="s">
        <v>278</v>
      </c>
      <c r="B524" s="43" t="s">
        <v>279</v>
      </c>
      <c r="C524" s="69">
        <v>88.78</v>
      </c>
      <c r="D524" s="69">
        <v>9.2200000000000006</v>
      </c>
      <c r="E524" s="68">
        <f t="shared" si="35"/>
        <v>98</v>
      </c>
      <c r="F524" s="178"/>
    </row>
    <row r="525" spans="1:6" ht="18.75" customHeight="1" x14ac:dyDescent="0.3">
      <c r="A525" s="11" t="s">
        <v>280</v>
      </c>
      <c r="B525" s="43" t="s">
        <v>281</v>
      </c>
      <c r="C525" s="69">
        <v>71.02</v>
      </c>
      <c r="D525" s="69">
        <v>1.55</v>
      </c>
      <c r="E525" s="68">
        <f t="shared" si="35"/>
        <v>72.569999999999993</v>
      </c>
      <c r="F525" s="178"/>
    </row>
    <row r="526" spans="1:6" ht="18.75" customHeight="1" x14ac:dyDescent="0.3">
      <c r="A526" s="14" t="s">
        <v>390</v>
      </c>
      <c r="B526" s="43" t="s">
        <v>392</v>
      </c>
      <c r="C526" s="69">
        <v>88.78</v>
      </c>
      <c r="D526" s="69">
        <v>8.9499999999999993</v>
      </c>
      <c r="E526" s="68">
        <f t="shared" si="35"/>
        <v>97.73</v>
      </c>
      <c r="F526" s="178"/>
    </row>
    <row r="527" spans="1:6" ht="18.75" customHeight="1" x14ac:dyDescent="0.3">
      <c r="A527" s="14" t="s">
        <v>391</v>
      </c>
      <c r="B527" s="43" t="s">
        <v>393</v>
      </c>
      <c r="C527" s="69">
        <v>71.02</v>
      </c>
      <c r="D527" s="69">
        <v>1.25</v>
      </c>
      <c r="E527" s="68">
        <f t="shared" si="35"/>
        <v>72.27</v>
      </c>
      <c r="F527" s="178"/>
    </row>
    <row r="528" spans="1:6" ht="75" customHeight="1" x14ac:dyDescent="0.3">
      <c r="A528" s="12" t="s">
        <v>0</v>
      </c>
      <c r="B528" s="62" t="s">
        <v>1</v>
      </c>
      <c r="C528" s="69">
        <v>61.33</v>
      </c>
      <c r="D528" s="69">
        <v>8.23</v>
      </c>
      <c r="E528" s="68">
        <f t="shared" si="35"/>
        <v>69.56</v>
      </c>
      <c r="F528" s="178"/>
    </row>
    <row r="529" spans="1:7" ht="55.5" customHeight="1" x14ac:dyDescent="0.3">
      <c r="A529" s="13" t="s">
        <v>2</v>
      </c>
      <c r="B529" s="52" t="s">
        <v>3</v>
      </c>
      <c r="C529" s="69">
        <v>80.709999999999994</v>
      </c>
      <c r="D529" s="69">
        <v>7.6</v>
      </c>
      <c r="E529" s="68">
        <f t="shared" si="35"/>
        <v>88.31</v>
      </c>
      <c r="F529" s="178"/>
    </row>
    <row r="530" spans="1:7" ht="37.5" x14ac:dyDescent="0.3">
      <c r="A530" s="14" t="s">
        <v>4</v>
      </c>
      <c r="B530" s="62" t="s">
        <v>5</v>
      </c>
      <c r="C530" s="69">
        <v>119.44</v>
      </c>
      <c r="D530" s="69">
        <v>7.36</v>
      </c>
      <c r="E530" s="68">
        <f t="shared" si="35"/>
        <v>126.8</v>
      </c>
      <c r="F530" s="178"/>
    </row>
    <row r="531" spans="1:7" ht="17.25" customHeight="1" x14ac:dyDescent="0.3">
      <c r="A531" s="21" t="s">
        <v>282</v>
      </c>
      <c r="B531" s="263" t="s">
        <v>283</v>
      </c>
      <c r="C531" s="264"/>
      <c r="D531" s="264"/>
      <c r="E531" s="265"/>
      <c r="F531" s="178"/>
    </row>
    <row r="532" spans="1:7" ht="20.25" customHeight="1" x14ac:dyDescent="0.3">
      <c r="A532" s="14" t="s">
        <v>78</v>
      </c>
      <c r="B532" s="97" t="s">
        <v>394</v>
      </c>
      <c r="C532" s="79">
        <v>154.96</v>
      </c>
      <c r="D532" s="88">
        <v>6.5</v>
      </c>
      <c r="E532" s="68">
        <f t="shared" ref="E532:E565" si="36">C532+D532</f>
        <v>161.46</v>
      </c>
      <c r="F532" s="178"/>
      <c r="G532" s="190"/>
    </row>
    <row r="533" spans="1:7" ht="20.25" customHeight="1" x14ac:dyDescent="0.3">
      <c r="A533" s="14" t="s">
        <v>116</v>
      </c>
      <c r="B533" s="97" t="s">
        <v>395</v>
      </c>
      <c r="C533" s="79">
        <v>193.7</v>
      </c>
      <c r="D533" s="88">
        <v>6.5</v>
      </c>
      <c r="E533" s="68">
        <f t="shared" si="36"/>
        <v>200.2</v>
      </c>
      <c r="F533" s="178"/>
      <c r="G533" s="190"/>
    </row>
    <row r="534" spans="1:7" ht="18.75" customHeight="1" x14ac:dyDescent="0.3">
      <c r="A534" s="11" t="s">
        <v>284</v>
      </c>
      <c r="B534" s="59" t="s">
        <v>285</v>
      </c>
      <c r="C534" s="69">
        <v>71.02</v>
      </c>
      <c r="D534" s="69">
        <v>4.55</v>
      </c>
      <c r="E534" s="68">
        <f t="shared" si="36"/>
        <v>75.569999999999993</v>
      </c>
      <c r="F534" s="178"/>
      <c r="G534" s="191"/>
    </row>
    <row r="535" spans="1:7" ht="18.75" customHeight="1" x14ac:dyDescent="0.3">
      <c r="A535" s="80" t="s">
        <v>187</v>
      </c>
      <c r="B535" s="81" t="s">
        <v>286</v>
      </c>
      <c r="C535" s="82">
        <v>71.02</v>
      </c>
      <c r="D535" s="82">
        <v>3.69</v>
      </c>
      <c r="E535" s="83">
        <f t="shared" si="36"/>
        <v>74.709999999999994</v>
      </c>
      <c r="F535" s="178"/>
    </row>
    <row r="536" spans="1:7" ht="37.5" x14ac:dyDescent="0.3">
      <c r="A536" s="14" t="s">
        <v>188</v>
      </c>
      <c r="B536" s="78" t="s">
        <v>396</v>
      </c>
      <c r="C536" s="79">
        <v>266.33</v>
      </c>
      <c r="D536" s="79">
        <v>12.25</v>
      </c>
      <c r="E536" s="83">
        <f t="shared" si="36"/>
        <v>278.58</v>
      </c>
      <c r="F536" s="178"/>
      <c r="G536" s="192"/>
    </row>
    <row r="537" spans="1:7" ht="18.75" customHeight="1" x14ac:dyDescent="0.3">
      <c r="A537" s="14" t="s">
        <v>397</v>
      </c>
      <c r="B537" s="78" t="s">
        <v>398</v>
      </c>
      <c r="C537" s="79">
        <v>83.94</v>
      </c>
      <c r="D537" s="79">
        <v>8.41</v>
      </c>
      <c r="E537" s="83">
        <f t="shared" si="36"/>
        <v>92.35</v>
      </c>
      <c r="F537" s="178"/>
      <c r="G537" s="192"/>
    </row>
    <row r="538" spans="1:7" ht="18.75" customHeight="1" x14ac:dyDescent="0.3">
      <c r="A538" s="14" t="s">
        <v>399</v>
      </c>
      <c r="B538" s="78" t="s">
        <v>400</v>
      </c>
      <c r="C538" s="88">
        <v>54.8</v>
      </c>
      <c r="D538" s="88">
        <v>6.7</v>
      </c>
      <c r="E538" s="83">
        <f t="shared" si="36"/>
        <v>61.5</v>
      </c>
      <c r="F538" s="178"/>
      <c r="G538" s="192"/>
    </row>
    <row r="539" spans="1:7" ht="18.75" customHeight="1" x14ac:dyDescent="0.3">
      <c r="A539" s="14" t="s">
        <v>401</v>
      </c>
      <c r="B539" s="78" t="s">
        <v>402</v>
      </c>
      <c r="C539" s="79">
        <v>83.94</v>
      </c>
      <c r="D539" s="88">
        <v>8.9</v>
      </c>
      <c r="E539" s="83">
        <f t="shared" si="36"/>
        <v>92.84</v>
      </c>
      <c r="F539" s="178"/>
      <c r="G539" s="192"/>
    </row>
    <row r="540" spans="1:7" ht="35.25" customHeight="1" x14ac:dyDescent="0.3">
      <c r="A540" s="14" t="s">
        <v>403</v>
      </c>
      <c r="B540" s="78" t="s">
        <v>404</v>
      </c>
      <c r="C540" s="79">
        <v>397.08</v>
      </c>
      <c r="D540" s="88">
        <v>12.02</v>
      </c>
      <c r="E540" s="83">
        <f t="shared" si="36"/>
        <v>409.1</v>
      </c>
      <c r="F540" s="178"/>
      <c r="G540" s="192"/>
    </row>
    <row r="541" spans="1:7" ht="18.75" customHeight="1" x14ac:dyDescent="0.3">
      <c r="A541" s="14" t="s">
        <v>405</v>
      </c>
      <c r="B541" s="78" t="s">
        <v>406</v>
      </c>
      <c r="C541" s="79">
        <v>385.78</v>
      </c>
      <c r="D541" s="88">
        <v>1.1000000000000001</v>
      </c>
      <c r="E541" s="68">
        <f t="shared" si="36"/>
        <v>386.88</v>
      </c>
      <c r="F541" s="178"/>
      <c r="G541" s="192"/>
    </row>
    <row r="542" spans="1:7" ht="18.75" customHeight="1" x14ac:dyDescent="0.3">
      <c r="A542" s="84" t="s">
        <v>287</v>
      </c>
      <c r="B542" s="85" t="s">
        <v>288</v>
      </c>
      <c r="C542" s="86">
        <v>468.1</v>
      </c>
      <c r="D542" s="86">
        <v>11.29</v>
      </c>
      <c r="E542" s="87">
        <f t="shared" si="36"/>
        <v>479.39</v>
      </c>
      <c r="F542" s="178"/>
    </row>
    <row r="543" spans="1:7" ht="18.75" customHeight="1" x14ac:dyDescent="0.3">
      <c r="A543" s="11" t="s">
        <v>289</v>
      </c>
      <c r="B543" s="59" t="s">
        <v>290</v>
      </c>
      <c r="C543" s="69">
        <v>513.29</v>
      </c>
      <c r="D543" s="69">
        <v>15.49</v>
      </c>
      <c r="E543" s="68">
        <f t="shared" si="36"/>
        <v>528.78</v>
      </c>
      <c r="F543" s="178"/>
    </row>
    <row r="544" spans="1:7" ht="23.25" customHeight="1" x14ac:dyDescent="0.3">
      <c r="A544" s="11" t="s">
        <v>291</v>
      </c>
      <c r="B544" s="59" t="s">
        <v>292</v>
      </c>
      <c r="C544" s="69">
        <v>513.29</v>
      </c>
      <c r="D544" s="69">
        <v>10.9</v>
      </c>
      <c r="E544" s="68">
        <f t="shared" si="36"/>
        <v>524.19000000000005</v>
      </c>
      <c r="F544" s="178"/>
    </row>
    <row r="545" spans="1:7" ht="36" customHeight="1" x14ac:dyDescent="0.3">
      <c r="A545" s="11" t="s">
        <v>408</v>
      </c>
      <c r="B545" s="59" t="s">
        <v>407</v>
      </c>
      <c r="C545" s="69">
        <v>356.73</v>
      </c>
      <c r="D545" s="69">
        <v>1.01</v>
      </c>
      <c r="E545" s="68">
        <f t="shared" si="36"/>
        <v>357.74</v>
      </c>
      <c r="F545" s="178"/>
    </row>
    <row r="546" spans="1:7" ht="18.75" customHeight="1" x14ac:dyDescent="0.3">
      <c r="A546" s="80" t="s">
        <v>293</v>
      </c>
      <c r="B546" s="81" t="s">
        <v>294</v>
      </c>
      <c r="C546" s="82">
        <v>330.9</v>
      </c>
      <c r="D546" s="82">
        <v>16.850000000000001</v>
      </c>
      <c r="E546" s="83">
        <f t="shared" si="36"/>
        <v>347.75</v>
      </c>
      <c r="F546" s="178"/>
    </row>
    <row r="547" spans="1:7" ht="20.25" x14ac:dyDescent="0.3">
      <c r="A547" s="14" t="s">
        <v>409</v>
      </c>
      <c r="B547" s="78" t="s">
        <v>410</v>
      </c>
      <c r="C547" s="88">
        <v>831.28</v>
      </c>
      <c r="D547" s="88">
        <v>178.68</v>
      </c>
      <c r="E547" s="83">
        <f t="shared" si="36"/>
        <v>1009.96</v>
      </c>
      <c r="F547" s="178"/>
      <c r="G547" s="190"/>
    </row>
    <row r="548" spans="1:7" ht="20.25" x14ac:dyDescent="0.3">
      <c r="A548" s="14" t="s">
        <v>411</v>
      </c>
      <c r="B548" s="78" t="s">
        <v>412</v>
      </c>
      <c r="C548" s="88">
        <v>1583.46</v>
      </c>
      <c r="D548" s="88">
        <v>226.49</v>
      </c>
      <c r="E548" s="83">
        <f t="shared" si="36"/>
        <v>1809.95</v>
      </c>
      <c r="F548" s="178"/>
      <c r="G548" s="190"/>
    </row>
    <row r="549" spans="1:7" ht="20.25" x14ac:dyDescent="0.3">
      <c r="A549" s="14" t="s">
        <v>413</v>
      </c>
      <c r="B549" s="78" t="s">
        <v>414</v>
      </c>
      <c r="C549" s="88">
        <v>1759.4</v>
      </c>
      <c r="D549" s="88">
        <v>230.05</v>
      </c>
      <c r="E549" s="83">
        <f t="shared" si="36"/>
        <v>1989.45</v>
      </c>
      <c r="F549" s="178"/>
      <c r="G549" s="190"/>
    </row>
    <row r="550" spans="1:7" ht="34.5" customHeight="1" x14ac:dyDescent="0.3">
      <c r="A550" s="14" t="s">
        <v>415</v>
      </c>
      <c r="B550" s="78" t="s">
        <v>416</v>
      </c>
      <c r="C550" s="88">
        <v>1727.12</v>
      </c>
      <c r="D550" s="88">
        <v>179.95</v>
      </c>
      <c r="E550" s="83">
        <f t="shared" si="36"/>
        <v>1907.07</v>
      </c>
      <c r="F550" s="178"/>
      <c r="G550" s="190"/>
    </row>
    <row r="551" spans="1:7" ht="21" customHeight="1" x14ac:dyDescent="0.3">
      <c r="A551" s="14" t="s">
        <v>417</v>
      </c>
      <c r="B551" s="78" t="s">
        <v>418</v>
      </c>
      <c r="C551" s="88">
        <v>2230.73</v>
      </c>
      <c r="D551" s="88">
        <v>115.06</v>
      </c>
      <c r="E551" s="83">
        <f t="shared" si="36"/>
        <v>2345.79</v>
      </c>
      <c r="F551" s="178"/>
      <c r="G551" s="190"/>
    </row>
    <row r="552" spans="1:7" ht="20.25" x14ac:dyDescent="0.3">
      <c r="A552" s="14" t="s">
        <v>419</v>
      </c>
      <c r="B552" s="78" t="s">
        <v>420</v>
      </c>
      <c r="C552" s="88">
        <v>527.83000000000004</v>
      </c>
      <c r="D552" s="88">
        <v>19.09</v>
      </c>
      <c r="E552" s="83">
        <f t="shared" si="36"/>
        <v>546.91999999999996</v>
      </c>
      <c r="F552" s="178"/>
      <c r="G552" s="190"/>
    </row>
    <row r="553" spans="1:7" ht="20.25" x14ac:dyDescent="0.3">
      <c r="A553" s="14" t="s">
        <v>189</v>
      </c>
      <c r="B553" s="78" t="s">
        <v>421</v>
      </c>
      <c r="C553" s="88">
        <v>1247.72</v>
      </c>
      <c r="D553" s="88">
        <v>249.36</v>
      </c>
      <c r="E553" s="83">
        <f t="shared" si="36"/>
        <v>1497.08</v>
      </c>
      <c r="F553" s="178"/>
      <c r="G553" s="190"/>
    </row>
    <row r="554" spans="1:7" ht="20.25" x14ac:dyDescent="0.3">
      <c r="A554" s="14" t="s">
        <v>422</v>
      </c>
      <c r="B554" s="78" t="s">
        <v>423</v>
      </c>
      <c r="C554" s="88">
        <v>1583.46</v>
      </c>
      <c r="D554" s="88">
        <v>211.61</v>
      </c>
      <c r="E554" s="83">
        <f t="shared" si="36"/>
        <v>1795.07</v>
      </c>
      <c r="F554" s="178"/>
      <c r="G554" s="190"/>
    </row>
    <row r="555" spans="1:7" ht="20.25" x14ac:dyDescent="0.3">
      <c r="A555" s="14" t="s">
        <v>424</v>
      </c>
      <c r="B555" s="78" t="s">
        <v>425</v>
      </c>
      <c r="C555" s="88">
        <v>623.05999999999995</v>
      </c>
      <c r="D555" s="88">
        <v>20.51</v>
      </c>
      <c r="E555" s="83">
        <f t="shared" si="36"/>
        <v>643.57000000000005</v>
      </c>
      <c r="F555" s="178"/>
      <c r="G555" s="190"/>
    </row>
    <row r="556" spans="1:7" ht="18.75" customHeight="1" x14ac:dyDescent="0.3">
      <c r="A556" s="11" t="s">
        <v>295</v>
      </c>
      <c r="B556" s="59" t="s">
        <v>296</v>
      </c>
      <c r="C556" s="69">
        <v>432.58</v>
      </c>
      <c r="D556" s="69">
        <v>5.79</v>
      </c>
      <c r="E556" s="68">
        <f t="shared" si="36"/>
        <v>438.37</v>
      </c>
      <c r="F556" s="178"/>
    </row>
    <row r="557" spans="1:7" ht="23.25" customHeight="1" x14ac:dyDescent="0.3">
      <c r="A557" s="89" t="s">
        <v>297</v>
      </c>
      <c r="B557" s="90" t="s">
        <v>298</v>
      </c>
      <c r="C557" s="82">
        <v>179.17</v>
      </c>
      <c r="D557" s="91"/>
      <c r="E557" s="83">
        <f t="shared" si="36"/>
        <v>179.17</v>
      </c>
      <c r="F557" s="178"/>
    </row>
    <row r="558" spans="1:7" ht="20.25" x14ac:dyDescent="0.3">
      <c r="A558" s="14" t="s">
        <v>426</v>
      </c>
      <c r="B558" s="78" t="s">
        <v>427</v>
      </c>
      <c r="C558" s="79">
        <v>380.94</v>
      </c>
      <c r="D558" s="79">
        <v>157.79</v>
      </c>
      <c r="E558" s="83">
        <f t="shared" si="36"/>
        <v>538.73</v>
      </c>
      <c r="F558" s="178"/>
      <c r="G558" s="190"/>
    </row>
    <row r="559" spans="1:7" ht="37.5" customHeight="1" x14ac:dyDescent="0.3">
      <c r="A559" s="14" t="s">
        <v>428</v>
      </c>
      <c r="B559" s="78" t="s">
        <v>429</v>
      </c>
      <c r="C559" s="79">
        <v>1413.98</v>
      </c>
      <c r="D559" s="79">
        <v>189.94</v>
      </c>
      <c r="E559" s="83">
        <f t="shared" si="36"/>
        <v>1603.92</v>
      </c>
      <c r="F559" s="178"/>
      <c r="G559" s="190"/>
    </row>
    <row r="560" spans="1:7" ht="93.75" customHeight="1" x14ac:dyDescent="0.3">
      <c r="A560" s="14" t="s">
        <v>430</v>
      </c>
      <c r="B560" s="78" t="s">
        <v>439</v>
      </c>
      <c r="C560" s="79">
        <v>2274.31</v>
      </c>
      <c r="D560" s="79">
        <v>223.96</v>
      </c>
      <c r="E560" s="83">
        <f t="shared" si="36"/>
        <v>2498.27</v>
      </c>
      <c r="F560" s="193"/>
      <c r="G560" s="190"/>
    </row>
    <row r="561" spans="1:7" ht="20.25" x14ac:dyDescent="0.3">
      <c r="A561" s="14" t="s">
        <v>431</v>
      </c>
      <c r="B561" s="78" t="s">
        <v>432</v>
      </c>
      <c r="C561" s="79">
        <v>132.36000000000001</v>
      </c>
      <c r="D561" s="79">
        <v>77.47</v>
      </c>
      <c r="E561" s="83">
        <f t="shared" si="36"/>
        <v>209.83</v>
      </c>
      <c r="F561" s="178"/>
      <c r="G561" s="190"/>
    </row>
    <row r="562" spans="1:7" ht="37.5" x14ac:dyDescent="0.3">
      <c r="A562" s="14" t="s">
        <v>433</v>
      </c>
      <c r="B562" s="78" t="s">
        <v>434</v>
      </c>
      <c r="C562" s="79">
        <v>136.88</v>
      </c>
      <c r="D562" s="79">
        <v>9.5299999999999994</v>
      </c>
      <c r="E562" s="83">
        <f t="shared" si="36"/>
        <v>146.41</v>
      </c>
      <c r="F562" s="178"/>
      <c r="G562" s="190"/>
    </row>
    <row r="563" spans="1:7" ht="56.25" customHeight="1" x14ac:dyDescent="0.3">
      <c r="A563" s="14" t="s">
        <v>435</v>
      </c>
      <c r="B563" s="78" t="s">
        <v>436</v>
      </c>
      <c r="C563" s="79">
        <v>2195.2199999999998</v>
      </c>
      <c r="D563" s="79">
        <v>245.47</v>
      </c>
      <c r="E563" s="83">
        <f t="shared" si="36"/>
        <v>2440.69</v>
      </c>
      <c r="F563" s="178"/>
      <c r="G563" s="190"/>
    </row>
    <row r="564" spans="1:7" ht="75" x14ac:dyDescent="0.3">
      <c r="A564" s="14" t="s">
        <v>437</v>
      </c>
      <c r="B564" s="78" t="s">
        <v>438</v>
      </c>
      <c r="C564" s="79">
        <v>2195.2199999999998</v>
      </c>
      <c r="D564" s="79">
        <v>245.47</v>
      </c>
      <c r="E564" s="68">
        <f t="shared" si="36"/>
        <v>2440.69</v>
      </c>
      <c r="F564" s="178"/>
      <c r="G564" s="190"/>
    </row>
    <row r="565" spans="1:7" ht="18.75" customHeight="1" x14ac:dyDescent="0.3">
      <c r="A565" s="92" t="s">
        <v>6</v>
      </c>
      <c r="B565" s="93" t="s">
        <v>7</v>
      </c>
      <c r="C565" s="86">
        <v>104.92</v>
      </c>
      <c r="D565" s="86">
        <v>4.38</v>
      </c>
      <c r="E565" s="87">
        <f t="shared" si="36"/>
        <v>109.3</v>
      </c>
      <c r="F565" s="178"/>
    </row>
    <row r="566" spans="1:7" ht="18.75" customHeight="1" x14ac:dyDescent="0.3">
      <c r="A566" s="15" t="s">
        <v>8</v>
      </c>
      <c r="B566" s="60" t="s">
        <v>9</v>
      </c>
      <c r="C566" s="74"/>
      <c r="D566" s="73"/>
      <c r="E566" s="68"/>
      <c r="F566" s="178"/>
    </row>
    <row r="567" spans="1:7" ht="18.75" customHeight="1" x14ac:dyDescent="0.3">
      <c r="A567" s="14" t="s">
        <v>10</v>
      </c>
      <c r="B567" s="61" t="s">
        <v>728</v>
      </c>
      <c r="C567" s="69">
        <v>238.89</v>
      </c>
      <c r="D567" s="69">
        <v>7.66</v>
      </c>
      <c r="E567" s="68">
        <f>C567+D567</f>
        <v>246.55</v>
      </c>
      <c r="F567" s="178"/>
    </row>
    <row r="568" spans="1:7" ht="18.75" customHeight="1" x14ac:dyDescent="0.3">
      <c r="A568" s="15" t="s">
        <v>11</v>
      </c>
      <c r="B568" s="60" t="s">
        <v>12</v>
      </c>
      <c r="C568" s="74"/>
      <c r="D568" s="73"/>
      <c r="E568" s="68"/>
      <c r="F568" s="178"/>
    </row>
    <row r="569" spans="1:7" ht="18.75" customHeight="1" x14ac:dyDescent="0.3">
      <c r="A569" s="14" t="s">
        <v>13</v>
      </c>
      <c r="B569" s="61" t="s">
        <v>729</v>
      </c>
      <c r="C569" s="69">
        <v>238.89</v>
      </c>
      <c r="D569" s="69">
        <v>7.41</v>
      </c>
      <c r="E569" s="68">
        <f>C569+D569</f>
        <v>246.3</v>
      </c>
      <c r="F569" s="178"/>
    </row>
    <row r="570" spans="1:7" ht="18.75" customHeight="1" x14ac:dyDescent="0.3">
      <c r="A570" s="15" t="s">
        <v>11</v>
      </c>
      <c r="B570" s="60" t="s">
        <v>14</v>
      </c>
      <c r="C570" s="74"/>
      <c r="D570" s="73"/>
      <c r="E570" s="68"/>
      <c r="F570" s="178"/>
    </row>
    <row r="571" spans="1:7" ht="37.5" x14ac:dyDescent="0.3">
      <c r="A571" s="14" t="s">
        <v>15</v>
      </c>
      <c r="B571" s="62" t="s">
        <v>16</v>
      </c>
      <c r="C571" s="69">
        <v>40.35</v>
      </c>
      <c r="D571" s="69">
        <v>4.03</v>
      </c>
      <c r="E571" s="68">
        <f>C571+D571</f>
        <v>44.38</v>
      </c>
      <c r="F571" s="178"/>
    </row>
    <row r="572" spans="1:7" ht="20.25" x14ac:dyDescent="0.3">
      <c r="A572" s="14" t="s">
        <v>17</v>
      </c>
      <c r="B572" s="62" t="s">
        <v>730</v>
      </c>
      <c r="C572" s="69">
        <v>40.35</v>
      </c>
      <c r="D572" s="69">
        <v>5.44</v>
      </c>
      <c r="E572" s="68">
        <f>C572+D572</f>
        <v>45.79</v>
      </c>
      <c r="F572" s="178"/>
    </row>
    <row r="573" spans="1:7" ht="37.5" x14ac:dyDescent="0.3">
      <c r="A573" s="14" t="s">
        <v>440</v>
      </c>
      <c r="B573" s="62" t="s">
        <v>441</v>
      </c>
      <c r="C573" s="79"/>
      <c r="D573" s="79"/>
      <c r="E573" s="68"/>
      <c r="F573" s="178"/>
      <c r="G573" s="194"/>
    </row>
    <row r="574" spans="1:7" ht="20.25" x14ac:dyDescent="0.3">
      <c r="A574" s="14" t="s">
        <v>442</v>
      </c>
      <c r="B574" s="10" t="s">
        <v>443</v>
      </c>
      <c r="C574" s="161">
        <v>1199.3</v>
      </c>
      <c r="D574" s="161">
        <v>250.44</v>
      </c>
      <c r="E574" s="68">
        <f>C574+D574</f>
        <v>1449.74</v>
      </c>
      <c r="F574" s="178"/>
      <c r="G574" s="195"/>
    </row>
    <row r="575" spans="1:7" ht="20.25" x14ac:dyDescent="0.3">
      <c r="A575" s="14" t="s">
        <v>444</v>
      </c>
      <c r="B575" s="10" t="s">
        <v>445</v>
      </c>
      <c r="C575" s="161">
        <v>2248.48</v>
      </c>
      <c r="D575" s="161">
        <v>250.44</v>
      </c>
      <c r="E575" s="68">
        <f>C575+D575</f>
        <v>2498.92</v>
      </c>
      <c r="F575" s="178"/>
      <c r="G575" s="195"/>
    </row>
    <row r="576" spans="1:7" ht="76.5" customHeight="1" x14ac:dyDescent="0.3">
      <c r="A576" s="19" t="s">
        <v>446</v>
      </c>
      <c r="B576" s="94" t="s">
        <v>449</v>
      </c>
      <c r="C576" s="95">
        <v>1607.95</v>
      </c>
      <c r="D576" s="95">
        <v>209.91</v>
      </c>
      <c r="E576" s="68">
        <f>C576+D576</f>
        <v>1817.86</v>
      </c>
      <c r="F576" s="178"/>
      <c r="G576" s="196"/>
    </row>
    <row r="577" spans="1:7" ht="20.25" x14ac:dyDescent="0.3">
      <c r="A577" s="19" t="s">
        <v>447</v>
      </c>
      <c r="B577" s="94" t="s">
        <v>448</v>
      </c>
      <c r="C577" s="95">
        <v>1263.2</v>
      </c>
      <c r="D577" s="95">
        <v>239.03</v>
      </c>
      <c r="E577" s="68">
        <f>C577+D577</f>
        <v>1502.23</v>
      </c>
      <c r="F577" s="178"/>
      <c r="G577" s="196"/>
    </row>
    <row r="578" spans="1:7" ht="23.25" x14ac:dyDescent="0.3">
      <c r="A578" s="236" t="s">
        <v>791</v>
      </c>
      <c r="B578" s="94" t="s">
        <v>803</v>
      </c>
      <c r="C578" s="237">
        <v>158.55000000000001</v>
      </c>
      <c r="D578" s="238">
        <v>3</v>
      </c>
      <c r="E578" s="239">
        <f t="shared" ref="E578:E598" si="37">C578+D578</f>
        <v>161.55000000000001</v>
      </c>
      <c r="F578" s="178"/>
      <c r="G578" s="196"/>
    </row>
    <row r="579" spans="1:7" ht="37.5" x14ac:dyDescent="0.3">
      <c r="A579" s="236" t="s">
        <v>792</v>
      </c>
      <c r="B579" s="94" t="s">
        <v>804</v>
      </c>
      <c r="C579" s="237">
        <v>373.68</v>
      </c>
      <c r="D579" s="238">
        <v>34.99</v>
      </c>
      <c r="E579" s="239">
        <f t="shared" si="37"/>
        <v>408.67</v>
      </c>
      <c r="F579" s="178"/>
      <c r="G579" s="196"/>
    </row>
    <row r="580" spans="1:7" ht="37.5" x14ac:dyDescent="0.3">
      <c r="A580" s="236" t="s">
        <v>793</v>
      </c>
      <c r="B580" s="94" t="s">
        <v>805</v>
      </c>
      <c r="C580" s="237">
        <v>421.43</v>
      </c>
      <c r="D580" s="238">
        <v>34.43</v>
      </c>
      <c r="E580" s="239">
        <f t="shared" si="37"/>
        <v>455.86</v>
      </c>
      <c r="F580" s="178"/>
      <c r="G580" s="196"/>
    </row>
    <row r="581" spans="1:7" ht="23.25" x14ac:dyDescent="0.3">
      <c r="A581" s="236" t="s">
        <v>794</v>
      </c>
      <c r="B581" s="94" t="s">
        <v>807</v>
      </c>
      <c r="C581" s="237">
        <v>1401.51</v>
      </c>
      <c r="D581" s="238">
        <v>185.63</v>
      </c>
      <c r="E581" s="239">
        <f t="shared" ref="E581:E589" si="38">C581+D581</f>
        <v>1587.14</v>
      </c>
      <c r="F581" s="178"/>
      <c r="G581" s="196"/>
    </row>
    <row r="582" spans="1:7" ht="23.25" x14ac:dyDescent="0.3">
      <c r="A582" s="236" t="s">
        <v>795</v>
      </c>
      <c r="B582" s="94" t="s">
        <v>808</v>
      </c>
      <c r="C582" s="237">
        <v>413.48</v>
      </c>
      <c r="D582" s="238">
        <v>131.72999999999999</v>
      </c>
      <c r="E582" s="239">
        <f t="shared" si="38"/>
        <v>545.21</v>
      </c>
      <c r="F582" s="178"/>
      <c r="G582" s="196"/>
    </row>
    <row r="583" spans="1:7" ht="23.25" x14ac:dyDescent="0.3">
      <c r="A583" s="236" t="s">
        <v>796</v>
      </c>
      <c r="B583" s="94" t="s">
        <v>809</v>
      </c>
      <c r="C583" s="237">
        <v>550.17999999999995</v>
      </c>
      <c r="D583" s="238">
        <v>133.91999999999999</v>
      </c>
      <c r="E583" s="239">
        <f t="shared" si="38"/>
        <v>684.1</v>
      </c>
      <c r="F583" s="178"/>
      <c r="G583" s="196"/>
    </row>
    <row r="584" spans="1:7" ht="23.25" x14ac:dyDescent="0.3">
      <c r="A584" s="236" t="s">
        <v>797</v>
      </c>
      <c r="B584" s="94" t="s">
        <v>822</v>
      </c>
      <c r="C584" s="237">
        <v>638.35</v>
      </c>
      <c r="D584" s="238">
        <v>105.33</v>
      </c>
      <c r="E584" s="239">
        <f t="shared" si="38"/>
        <v>743.68</v>
      </c>
      <c r="F584" s="178"/>
      <c r="G584" s="196"/>
    </row>
    <row r="585" spans="1:7" ht="23.25" x14ac:dyDescent="0.3">
      <c r="A585" s="236" t="s">
        <v>798</v>
      </c>
      <c r="B585" s="94" t="s">
        <v>823</v>
      </c>
      <c r="C585" s="237">
        <v>707.19</v>
      </c>
      <c r="D585" s="238">
        <v>109.53</v>
      </c>
      <c r="E585" s="239">
        <f t="shared" si="38"/>
        <v>816.72</v>
      </c>
      <c r="F585" s="178"/>
      <c r="G585" s="196"/>
    </row>
    <row r="586" spans="1:7" ht="23.25" x14ac:dyDescent="0.3">
      <c r="A586" s="251" t="s">
        <v>799</v>
      </c>
      <c r="B586" s="94" t="s">
        <v>824</v>
      </c>
      <c r="C586" s="237">
        <v>638.35</v>
      </c>
      <c r="D586" s="238">
        <v>105.33</v>
      </c>
      <c r="E586" s="239">
        <f t="shared" si="38"/>
        <v>743.68</v>
      </c>
      <c r="F586" s="178"/>
      <c r="G586" s="196"/>
    </row>
    <row r="587" spans="1:7" ht="23.25" x14ac:dyDescent="0.3">
      <c r="A587" s="236" t="s">
        <v>800</v>
      </c>
      <c r="B587" s="94" t="s">
        <v>825</v>
      </c>
      <c r="C587" s="237">
        <v>638.35</v>
      </c>
      <c r="D587" s="238">
        <v>105.33</v>
      </c>
      <c r="E587" s="239">
        <f t="shared" si="38"/>
        <v>743.68</v>
      </c>
      <c r="F587" s="178"/>
      <c r="G587" s="196"/>
    </row>
    <row r="588" spans="1:7" ht="23.25" x14ac:dyDescent="0.3">
      <c r="A588" s="251" t="s">
        <v>801</v>
      </c>
      <c r="B588" s="94" t="s">
        <v>826</v>
      </c>
      <c r="C588" s="237">
        <v>638.35</v>
      </c>
      <c r="D588" s="238">
        <v>105.33</v>
      </c>
      <c r="E588" s="239">
        <f t="shared" si="38"/>
        <v>743.68</v>
      </c>
      <c r="F588" s="178"/>
      <c r="G588" s="196"/>
    </row>
    <row r="589" spans="1:7" ht="23.25" x14ac:dyDescent="0.3">
      <c r="A589" s="236" t="s">
        <v>802</v>
      </c>
      <c r="B589" s="94" t="s">
        <v>827</v>
      </c>
      <c r="C589" s="237">
        <v>638.35</v>
      </c>
      <c r="D589" s="238">
        <v>105.33</v>
      </c>
      <c r="E589" s="239">
        <f t="shared" si="38"/>
        <v>743.68</v>
      </c>
      <c r="F589" s="178"/>
      <c r="G589" s="196"/>
    </row>
    <row r="590" spans="1:7" ht="19.5" customHeight="1" x14ac:dyDescent="0.3">
      <c r="A590" s="236" t="s">
        <v>828</v>
      </c>
      <c r="B590" s="94" t="s">
        <v>810</v>
      </c>
      <c r="C590" s="237"/>
      <c r="D590" s="238"/>
      <c r="E590" s="239"/>
      <c r="F590" s="178"/>
      <c r="G590" s="196"/>
    </row>
    <row r="591" spans="1:7" ht="23.25" x14ac:dyDescent="0.3">
      <c r="A591" s="236" t="s">
        <v>856</v>
      </c>
      <c r="B591" s="94" t="s">
        <v>459</v>
      </c>
      <c r="C591" s="237">
        <v>1438.16</v>
      </c>
      <c r="D591" s="238">
        <v>203.96</v>
      </c>
      <c r="E591" s="239">
        <f t="shared" si="37"/>
        <v>1642.12</v>
      </c>
      <c r="F591" s="178"/>
      <c r="G591" s="196"/>
    </row>
    <row r="592" spans="1:7" ht="23.25" x14ac:dyDescent="0.3">
      <c r="A592" s="236" t="s">
        <v>857</v>
      </c>
      <c r="B592" s="94" t="s">
        <v>811</v>
      </c>
      <c r="C592" s="237">
        <v>1438.16</v>
      </c>
      <c r="D592" s="238">
        <v>216.86</v>
      </c>
      <c r="E592" s="239">
        <f t="shared" si="37"/>
        <v>1655.02</v>
      </c>
      <c r="F592" s="178"/>
      <c r="G592" s="196"/>
    </row>
    <row r="593" spans="1:7" ht="23.25" x14ac:dyDescent="0.3">
      <c r="A593" s="236" t="s">
        <v>829</v>
      </c>
      <c r="B593" s="94" t="s">
        <v>812</v>
      </c>
      <c r="C593" s="237">
        <v>882.49</v>
      </c>
      <c r="D593" s="238">
        <v>229.84</v>
      </c>
      <c r="E593" s="239">
        <f t="shared" si="37"/>
        <v>1112.33</v>
      </c>
      <c r="F593" s="178"/>
      <c r="G593" s="196"/>
    </row>
    <row r="594" spans="1:7" ht="23.25" x14ac:dyDescent="0.3">
      <c r="A594" s="236" t="s">
        <v>830</v>
      </c>
      <c r="B594" s="94" t="s">
        <v>813</v>
      </c>
      <c r="C594" s="237">
        <v>1412.04</v>
      </c>
      <c r="D594" s="238">
        <v>209.41</v>
      </c>
      <c r="E594" s="239">
        <f t="shared" si="37"/>
        <v>1621.45</v>
      </c>
      <c r="F594" s="178"/>
      <c r="G594" s="196"/>
    </row>
    <row r="595" spans="1:7" ht="23.25" x14ac:dyDescent="0.3">
      <c r="A595" s="236" t="s">
        <v>831</v>
      </c>
      <c r="B595" s="94" t="s">
        <v>814</v>
      </c>
      <c r="C595" s="237">
        <v>1041.68</v>
      </c>
      <c r="D595" s="238">
        <v>191.3</v>
      </c>
      <c r="E595" s="239">
        <f t="shared" si="37"/>
        <v>1232.98</v>
      </c>
      <c r="F595" s="178"/>
      <c r="G595" s="196"/>
    </row>
    <row r="596" spans="1:7" ht="23.25" x14ac:dyDescent="0.3">
      <c r="A596" s="236" t="s">
        <v>832</v>
      </c>
      <c r="B596" s="94" t="s">
        <v>815</v>
      </c>
      <c r="C596" s="237"/>
      <c r="D596" s="238"/>
      <c r="E596" s="239"/>
      <c r="F596" s="178"/>
      <c r="G596" s="196"/>
    </row>
    <row r="597" spans="1:7" ht="23.25" x14ac:dyDescent="0.3">
      <c r="A597" s="236" t="s">
        <v>858</v>
      </c>
      <c r="B597" s="94" t="s">
        <v>459</v>
      </c>
      <c r="C597" s="237">
        <v>1508.31</v>
      </c>
      <c r="D597" s="238">
        <v>168.06</v>
      </c>
      <c r="E597" s="239">
        <f t="shared" si="37"/>
        <v>1676.37</v>
      </c>
      <c r="F597" s="178"/>
      <c r="G597" s="196"/>
    </row>
    <row r="598" spans="1:7" ht="23.25" x14ac:dyDescent="0.3">
      <c r="A598" s="236" t="s">
        <v>859</v>
      </c>
      <c r="B598" s="94" t="s">
        <v>811</v>
      </c>
      <c r="C598" s="237">
        <v>1508.31</v>
      </c>
      <c r="D598" s="238">
        <v>178.41</v>
      </c>
      <c r="E598" s="239">
        <f t="shared" si="37"/>
        <v>1686.72</v>
      </c>
      <c r="F598" s="178"/>
      <c r="G598" s="196"/>
    </row>
    <row r="599" spans="1:7" ht="20.25" customHeight="1" x14ac:dyDescent="0.3">
      <c r="A599" s="100" t="s">
        <v>180</v>
      </c>
      <c r="B599" s="295" t="s">
        <v>299</v>
      </c>
      <c r="C599" s="296"/>
      <c r="D599" s="296"/>
      <c r="E599" s="297"/>
      <c r="F599" s="178"/>
    </row>
    <row r="600" spans="1:7" ht="18.75" customHeight="1" x14ac:dyDescent="0.3">
      <c r="A600" s="11" t="s">
        <v>300</v>
      </c>
      <c r="B600" s="59" t="s">
        <v>301</v>
      </c>
      <c r="C600" s="69">
        <v>330.9</v>
      </c>
      <c r="D600" s="69">
        <v>189.44</v>
      </c>
      <c r="E600" s="68">
        <f>C600+D600</f>
        <v>520.34</v>
      </c>
      <c r="F600" s="178"/>
    </row>
    <row r="601" spans="1:7" ht="18.75" customHeight="1" x14ac:dyDescent="0.3">
      <c r="A601" s="80" t="s">
        <v>302</v>
      </c>
      <c r="B601" s="81" t="s">
        <v>303</v>
      </c>
      <c r="C601" s="82">
        <v>558.49</v>
      </c>
      <c r="D601" s="82">
        <v>180.46</v>
      </c>
      <c r="E601" s="83">
        <f>C601+D601</f>
        <v>738.95</v>
      </c>
      <c r="F601" s="178"/>
    </row>
    <row r="602" spans="1:7" ht="56.25" x14ac:dyDescent="0.3">
      <c r="A602" s="14" t="s">
        <v>450</v>
      </c>
      <c r="B602" s="78" t="s">
        <v>451</v>
      </c>
      <c r="C602" s="162"/>
      <c r="D602" s="162"/>
      <c r="E602" s="83"/>
      <c r="F602" s="178"/>
      <c r="G602" s="190"/>
    </row>
    <row r="603" spans="1:7" ht="20.25" x14ac:dyDescent="0.3">
      <c r="A603" s="14" t="s">
        <v>452</v>
      </c>
      <c r="B603" s="78" t="s">
        <v>453</v>
      </c>
      <c r="C603" s="88">
        <v>1141.19</v>
      </c>
      <c r="D603" s="88">
        <v>193.26</v>
      </c>
      <c r="E603" s="83">
        <f>C603+D603</f>
        <v>1334.45</v>
      </c>
      <c r="F603" s="178"/>
      <c r="G603" s="190"/>
    </row>
    <row r="604" spans="1:7" ht="20.25" x14ac:dyDescent="0.3">
      <c r="A604" s="14" t="s">
        <v>454</v>
      </c>
      <c r="B604" s="78" t="s">
        <v>455</v>
      </c>
      <c r="C604" s="88">
        <v>1342.96</v>
      </c>
      <c r="D604" s="88">
        <v>193.26</v>
      </c>
      <c r="E604" s="83">
        <f>C604+D604</f>
        <v>1536.22</v>
      </c>
      <c r="F604" s="178"/>
      <c r="G604" s="190"/>
    </row>
    <row r="605" spans="1:7" ht="37.5" x14ac:dyDescent="0.3">
      <c r="A605" s="14" t="s">
        <v>456</v>
      </c>
      <c r="B605" s="78" t="s">
        <v>457</v>
      </c>
      <c r="C605" s="88"/>
      <c r="D605" s="88"/>
      <c r="E605" s="83"/>
      <c r="F605" s="178"/>
      <c r="G605" s="190"/>
    </row>
    <row r="606" spans="1:7" ht="20.25" x14ac:dyDescent="0.3">
      <c r="A606" s="14" t="s">
        <v>458</v>
      </c>
      <c r="B606" s="78" t="s">
        <v>459</v>
      </c>
      <c r="C606" s="88">
        <v>1007.22</v>
      </c>
      <c r="D606" s="88">
        <v>186.27</v>
      </c>
      <c r="E606" s="83">
        <f>C606+D606</f>
        <v>1193.49</v>
      </c>
      <c r="F606" s="178"/>
      <c r="G606" s="190"/>
    </row>
    <row r="607" spans="1:7" ht="20.25" x14ac:dyDescent="0.3">
      <c r="A607" s="14" t="s">
        <v>460</v>
      </c>
      <c r="B607" s="78" t="s">
        <v>461</v>
      </c>
      <c r="C607" s="88">
        <v>1208.98</v>
      </c>
      <c r="D607" s="88">
        <v>186.27</v>
      </c>
      <c r="E607" s="83">
        <f>C607+D607</f>
        <v>1395.25</v>
      </c>
      <c r="F607" s="178"/>
      <c r="G607" s="190"/>
    </row>
    <row r="608" spans="1:7" ht="39" customHeight="1" x14ac:dyDescent="0.3">
      <c r="A608" s="14" t="s">
        <v>462</v>
      </c>
      <c r="B608" s="96" t="s">
        <v>463</v>
      </c>
      <c r="C608" s="88">
        <v>1208.98</v>
      </c>
      <c r="D608" s="88">
        <v>195.93</v>
      </c>
      <c r="E608" s="83">
        <f>C608+D608</f>
        <v>1404.91</v>
      </c>
      <c r="F608" s="178"/>
      <c r="G608" s="190"/>
    </row>
    <row r="609" spans="1:7" ht="56.25" x14ac:dyDescent="0.3">
      <c r="A609" s="14" t="s">
        <v>464</v>
      </c>
      <c r="B609" s="62" t="s">
        <v>465</v>
      </c>
      <c r="C609" s="88"/>
      <c r="D609" s="88"/>
      <c r="E609" s="83"/>
      <c r="F609" s="178"/>
      <c r="G609" s="194"/>
    </row>
    <row r="610" spans="1:7" ht="20.25" x14ac:dyDescent="0.3">
      <c r="A610" s="14" t="s">
        <v>466</v>
      </c>
      <c r="B610" s="78" t="s">
        <v>467</v>
      </c>
      <c r="C610" s="88">
        <v>1007.22</v>
      </c>
      <c r="D610" s="88">
        <v>187.85</v>
      </c>
      <c r="E610" s="83">
        <f>C610+D610</f>
        <v>1195.07</v>
      </c>
      <c r="F610" s="178"/>
      <c r="G610" s="190"/>
    </row>
    <row r="611" spans="1:7" ht="20.25" x14ac:dyDescent="0.3">
      <c r="A611" s="14" t="s">
        <v>468</v>
      </c>
      <c r="B611" s="78" t="s">
        <v>469</v>
      </c>
      <c r="C611" s="88">
        <v>1208.98</v>
      </c>
      <c r="D611" s="88">
        <v>187.85</v>
      </c>
      <c r="E611" s="83">
        <f>C611+D611</f>
        <v>1396.83</v>
      </c>
      <c r="F611" s="178"/>
      <c r="G611" s="190"/>
    </row>
    <row r="612" spans="1:7" ht="20.25" x14ac:dyDescent="0.3">
      <c r="A612" s="14" t="s">
        <v>470</v>
      </c>
      <c r="B612" s="78" t="s">
        <v>471</v>
      </c>
      <c r="C612" s="88"/>
      <c r="D612" s="88"/>
      <c r="E612" s="83"/>
      <c r="F612" s="178"/>
      <c r="G612" s="190"/>
    </row>
    <row r="613" spans="1:7" ht="20.25" x14ac:dyDescent="0.3">
      <c r="A613" s="14" t="s">
        <v>472</v>
      </c>
      <c r="B613" s="78" t="s">
        <v>473</v>
      </c>
      <c r="C613" s="88">
        <v>1208.98</v>
      </c>
      <c r="D613" s="88">
        <v>185.26</v>
      </c>
      <c r="E613" s="83">
        <f>C613+D613</f>
        <v>1394.24</v>
      </c>
      <c r="F613" s="178"/>
      <c r="G613" s="190"/>
    </row>
    <row r="614" spans="1:7" ht="20.25" x14ac:dyDescent="0.3">
      <c r="A614" s="14" t="s">
        <v>474</v>
      </c>
      <c r="B614" s="78" t="s">
        <v>475</v>
      </c>
      <c r="C614" s="88">
        <v>1610.9</v>
      </c>
      <c r="D614" s="88">
        <v>185.26</v>
      </c>
      <c r="E614" s="83">
        <f>C614+D614</f>
        <v>1796.16</v>
      </c>
      <c r="F614" s="178"/>
      <c r="G614" s="190"/>
    </row>
    <row r="615" spans="1:7" ht="20.25" x14ac:dyDescent="0.3">
      <c r="A615" s="14" t="s">
        <v>476</v>
      </c>
      <c r="B615" s="78" t="s">
        <v>477</v>
      </c>
      <c r="C615" s="88"/>
      <c r="D615" s="88"/>
      <c r="E615" s="83"/>
      <c r="F615" s="178"/>
      <c r="G615" s="190"/>
    </row>
    <row r="616" spans="1:7" ht="20.25" x14ac:dyDescent="0.3">
      <c r="A616" s="14" t="s">
        <v>478</v>
      </c>
      <c r="B616" s="78" t="s">
        <v>473</v>
      </c>
      <c r="C616" s="88">
        <v>1208.98</v>
      </c>
      <c r="D616" s="88">
        <v>192.53</v>
      </c>
      <c r="E616" s="83">
        <f>C616+D616</f>
        <v>1401.51</v>
      </c>
      <c r="F616" s="178"/>
      <c r="G616" s="190"/>
    </row>
    <row r="617" spans="1:7" ht="20.25" x14ac:dyDescent="0.3">
      <c r="A617" s="14" t="s">
        <v>479</v>
      </c>
      <c r="B617" s="78" t="s">
        <v>475</v>
      </c>
      <c r="C617" s="88">
        <v>1610.9</v>
      </c>
      <c r="D617" s="88">
        <v>192.53</v>
      </c>
      <c r="E617" s="83">
        <f>C617+D617</f>
        <v>1803.43</v>
      </c>
      <c r="F617" s="178"/>
      <c r="G617" s="190"/>
    </row>
    <row r="618" spans="1:7" ht="37.5" x14ac:dyDescent="0.3">
      <c r="A618" s="14" t="s">
        <v>480</v>
      </c>
      <c r="B618" s="78" t="s">
        <v>481</v>
      </c>
      <c r="C618" s="88"/>
      <c r="D618" s="88"/>
      <c r="E618" s="83"/>
      <c r="F618" s="178"/>
      <c r="G618" s="190"/>
    </row>
    <row r="619" spans="1:7" ht="20.25" x14ac:dyDescent="0.3">
      <c r="A619" s="14" t="s">
        <v>482</v>
      </c>
      <c r="B619" s="78" t="s">
        <v>483</v>
      </c>
      <c r="C619" s="88"/>
      <c r="D619" s="88"/>
      <c r="E619" s="83"/>
      <c r="F619" s="178"/>
      <c r="G619" s="190"/>
    </row>
    <row r="620" spans="1:7" ht="20.25" x14ac:dyDescent="0.3">
      <c r="A620" s="14" t="s">
        <v>484</v>
      </c>
      <c r="B620" s="78" t="s">
        <v>485</v>
      </c>
      <c r="C620" s="88">
        <v>1007.22</v>
      </c>
      <c r="D620" s="88">
        <v>270.11</v>
      </c>
      <c r="E620" s="83">
        <f>C620+D620</f>
        <v>1277.33</v>
      </c>
      <c r="F620" s="178"/>
      <c r="G620" s="190"/>
    </row>
    <row r="621" spans="1:7" ht="20.25" x14ac:dyDescent="0.3">
      <c r="A621" s="14" t="s">
        <v>486</v>
      </c>
      <c r="B621" s="78" t="s">
        <v>487</v>
      </c>
      <c r="C621" s="88">
        <v>1476.93</v>
      </c>
      <c r="D621" s="88">
        <v>270.11</v>
      </c>
      <c r="E621" s="83">
        <f>C621+D621</f>
        <v>1747.04</v>
      </c>
      <c r="F621" s="178"/>
      <c r="G621" s="190"/>
    </row>
    <row r="622" spans="1:7" ht="37.5" x14ac:dyDescent="0.3">
      <c r="A622" s="14" t="s">
        <v>488</v>
      </c>
      <c r="B622" s="78" t="s">
        <v>489</v>
      </c>
      <c r="C622" s="88"/>
      <c r="D622" s="88"/>
      <c r="E622" s="83"/>
      <c r="F622" s="178"/>
      <c r="G622" s="190"/>
    </row>
    <row r="623" spans="1:7" ht="20.25" x14ac:dyDescent="0.3">
      <c r="A623" s="14" t="s">
        <v>490</v>
      </c>
      <c r="B623" s="78" t="s">
        <v>485</v>
      </c>
      <c r="C623" s="88">
        <v>1208.98</v>
      </c>
      <c r="D623" s="88">
        <v>281.63</v>
      </c>
      <c r="E623" s="83">
        <f>C623+D623</f>
        <v>1490.61</v>
      </c>
      <c r="F623" s="178"/>
      <c r="G623" s="190"/>
    </row>
    <row r="624" spans="1:7" ht="20.25" x14ac:dyDescent="0.3">
      <c r="A624" s="14" t="s">
        <v>491</v>
      </c>
      <c r="B624" s="78" t="s">
        <v>487</v>
      </c>
      <c r="C624" s="88">
        <v>2416.36</v>
      </c>
      <c r="D624" s="88">
        <v>281.63</v>
      </c>
      <c r="E624" s="83">
        <f>C624+D624</f>
        <v>2697.99</v>
      </c>
      <c r="F624" s="178"/>
      <c r="G624" s="190"/>
    </row>
    <row r="625" spans="1:7" ht="20.25" x14ac:dyDescent="0.3">
      <c r="A625" s="14" t="s">
        <v>492</v>
      </c>
      <c r="B625" s="78" t="s">
        <v>493</v>
      </c>
      <c r="C625" s="88"/>
      <c r="D625" s="88"/>
      <c r="E625" s="83"/>
      <c r="F625" s="178"/>
      <c r="G625" s="190"/>
    </row>
    <row r="626" spans="1:7" ht="20.25" x14ac:dyDescent="0.3">
      <c r="A626" s="14" t="s">
        <v>494</v>
      </c>
      <c r="B626" s="78" t="s">
        <v>485</v>
      </c>
      <c r="C626" s="88">
        <v>1476.93</v>
      </c>
      <c r="D626" s="88">
        <v>277.81</v>
      </c>
      <c r="E626" s="83">
        <f>C626+D626</f>
        <v>1754.74</v>
      </c>
      <c r="F626" s="178"/>
      <c r="G626" s="190"/>
    </row>
    <row r="627" spans="1:7" ht="20.25" x14ac:dyDescent="0.3">
      <c r="A627" s="14" t="s">
        <v>495</v>
      </c>
      <c r="B627" s="78" t="s">
        <v>487</v>
      </c>
      <c r="C627" s="88">
        <v>2416.36</v>
      </c>
      <c r="D627" s="88">
        <v>277.81</v>
      </c>
      <c r="E627" s="83">
        <f>C627+D627</f>
        <v>2694.17</v>
      </c>
      <c r="F627" s="178"/>
      <c r="G627" s="190"/>
    </row>
    <row r="628" spans="1:7" ht="21.75" customHeight="1" x14ac:dyDescent="0.3">
      <c r="A628" s="14" t="s">
        <v>496</v>
      </c>
      <c r="B628" s="78" t="s">
        <v>497</v>
      </c>
      <c r="C628" s="88"/>
      <c r="D628" s="88"/>
      <c r="E628" s="83"/>
      <c r="F628" s="178"/>
      <c r="G628" s="190"/>
    </row>
    <row r="629" spans="1:7" ht="20.25" x14ac:dyDescent="0.3">
      <c r="A629" s="14" t="s">
        <v>498</v>
      </c>
      <c r="B629" s="78" t="s">
        <v>499</v>
      </c>
      <c r="C629" s="88">
        <v>1610.9</v>
      </c>
      <c r="D629" s="88">
        <v>192.86</v>
      </c>
      <c r="E629" s="83">
        <f>C629+D629</f>
        <v>1803.76</v>
      </c>
      <c r="F629" s="178"/>
      <c r="G629" s="190"/>
    </row>
    <row r="630" spans="1:7" ht="20.25" x14ac:dyDescent="0.3">
      <c r="A630" s="14" t="s">
        <v>500</v>
      </c>
      <c r="B630" s="78" t="s">
        <v>501</v>
      </c>
      <c r="C630" s="88">
        <v>2416.36</v>
      </c>
      <c r="D630" s="88">
        <v>246.91</v>
      </c>
      <c r="E630" s="83">
        <f>C630+D630</f>
        <v>2663.27</v>
      </c>
      <c r="F630" s="178"/>
      <c r="G630" s="190"/>
    </row>
    <row r="631" spans="1:7" ht="20.25" x14ac:dyDescent="0.3">
      <c r="A631" s="14" t="s">
        <v>502</v>
      </c>
      <c r="B631" s="62" t="s">
        <v>503</v>
      </c>
      <c r="C631" s="88"/>
      <c r="D631" s="88"/>
      <c r="E631" s="83"/>
      <c r="F631" s="178"/>
      <c r="G631" s="194"/>
    </row>
    <row r="632" spans="1:7" ht="20.25" x14ac:dyDescent="0.3">
      <c r="A632" s="14" t="s">
        <v>504</v>
      </c>
      <c r="B632" s="78" t="s">
        <v>505</v>
      </c>
      <c r="C632" s="88">
        <v>1073.4000000000001</v>
      </c>
      <c r="D632" s="88">
        <v>191.83</v>
      </c>
      <c r="E632" s="83">
        <f>C632+D632</f>
        <v>1265.23</v>
      </c>
      <c r="F632" s="178"/>
      <c r="G632" s="190"/>
    </row>
    <row r="633" spans="1:7" ht="20.25" x14ac:dyDescent="0.3">
      <c r="A633" s="14" t="s">
        <v>506</v>
      </c>
      <c r="B633" s="78" t="s">
        <v>507</v>
      </c>
      <c r="C633" s="88">
        <v>2014.43</v>
      </c>
      <c r="D633" s="88">
        <v>191.83</v>
      </c>
      <c r="E633" s="83">
        <f>C633+D633</f>
        <v>2206.2600000000002</v>
      </c>
      <c r="F633" s="178"/>
      <c r="G633" s="190"/>
    </row>
    <row r="634" spans="1:7" ht="21" customHeight="1" x14ac:dyDescent="0.3">
      <c r="A634" s="14" t="s">
        <v>508</v>
      </c>
      <c r="B634" s="78" t="s">
        <v>509</v>
      </c>
      <c r="C634" s="88"/>
      <c r="D634" s="88"/>
      <c r="E634" s="83"/>
      <c r="F634" s="178"/>
      <c r="G634" s="190"/>
    </row>
    <row r="635" spans="1:7" ht="20.25" x14ac:dyDescent="0.3">
      <c r="A635" s="14" t="s">
        <v>510</v>
      </c>
      <c r="B635" s="78" t="s">
        <v>511</v>
      </c>
      <c r="C635" s="88">
        <v>1208.98</v>
      </c>
      <c r="D635" s="88">
        <v>191.83</v>
      </c>
      <c r="E635" s="83">
        <f>C635+D635</f>
        <v>1400.81</v>
      </c>
      <c r="F635" s="178"/>
      <c r="G635" s="190"/>
    </row>
    <row r="636" spans="1:7" ht="20.25" x14ac:dyDescent="0.3">
      <c r="A636" s="14" t="s">
        <v>512</v>
      </c>
      <c r="B636" s="78" t="s">
        <v>513</v>
      </c>
      <c r="C636" s="88">
        <v>1208.98</v>
      </c>
      <c r="D636" s="88">
        <v>191.83</v>
      </c>
      <c r="E636" s="83">
        <f>C636+D636</f>
        <v>1400.81</v>
      </c>
      <c r="F636" s="178"/>
      <c r="G636" s="190"/>
    </row>
    <row r="637" spans="1:7" ht="20.25" x14ac:dyDescent="0.3">
      <c r="A637" s="14" t="s">
        <v>514</v>
      </c>
      <c r="B637" s="78" t="s">
        <v>515</v>
      </c>
      <c r="C637" s="88">
        <v>2416.36</v>
      </c>
      <c r="D637" s="88">
        <v>191.83</v>
      </c>
      <c r="E637" s="83">
        <f>C637+D637</f>
        <v>2608.19</v>
      </c>
      <c r="F637" s="178"/>
      <c r="G637" s="190"/>
    </row>
    <row r="638" spans="1:7" ht="20.25" x14ac:dyDescent="0.3">
      <c r="A638" s="14" t="s">
        <v>516</v>
      </c>
      <c r="B638" s="78" t="s">
        <v>517</v>
      </c>
      <c r="C638" s="88"/>
      <c r="D638" s="88"/>
      <c r="E638" s="83"/>
      <c r="F638" s="178"/>
      <c r="G638" s="190"/>
    </row>
    <row r="639" spans="1:7" ht="20.25" x14ac:dyDescent="0.3">
      <c r="A639" s="14" t="s">
        <v>518</v>
      </c>
      <c r="B639" s="78" t="s">
        <v>485</v>
      </c>
      <c r="C639" s="88">
        <v>2416.36</v>
      </c>
      <c r="D639" s="88">
        <v>191.83</v>
      </c>
      <c r="E639" s="83">
        <f>C639+D639</f>
        <v>2608.19</v>
      </c>
      <c r="F639" s="178"/>
      <c r="G639" s="190"/>
    </row>
    <row r="640" spans="1:7" ht="20.25" x14ac:dyDescent="0.3">
      <c r="A640" s="14" t="s">
        <v>519</v>
      </c>
      <c r="B640" s="78" t="s">
        <v>487</v>
      </c>
      <c r="C640" s="88">
        <v>2685.91</v>
      </c>
      <c r="D640" s="88">
        <v>191.83</v>
      </c>
      <c r="E640" s="83">
        <f>C640+D640</f>
        <v>2877.74</v>
      </c>
      <c r="F640" s="178"/>
      <c r="G640" s="190"/>
    </row>
    <row r="641" spans="1:7" ht="37.5" x14ac:dyDescent="0.3">
      <c r="A641" s="14" t="s">
        <v>520</v>
      </c>
      <c r="B641" s="78" t="s">
        <v>521</v>
      </c>
      <c r="C641" s="88"/>
      <c r="D641" s="88"/>
      <c r="E641" s="83"/>
      <c r="F641" s="178"/>
      <c r="G641" s="190"/>
    </row>
    <row r="642" spans="1:7" ht="20.25" x14ac:dyDescent="0.3">
      <c r="A642" s="14" t="s">
        <v>522</v>
      </c>
      <c r="B642" s="78" t="s">
        <v>523</v>
      </c>
      <c r="C642" s="88">
        <v>1073.4000000000001</v>
      </c>
      <c r="D642" s="88">
        <v>198.21</v>
      </c>
      <c r="E642" s="83">
        <f>C642+D642</f>
        <v>1271.6099999999999</v>
      </c>
      <c r="F642" s="178"/>
      <c r="G642" s="190"/>
    </row>
    <row r="643" spans="1:7" ht="20.25" x14ac:dyDescent="0.3">
      <c r="A643" s="14" t="s">
        <v>524</v>
      </c>
      <c r="B643" s="78" t="s">
        <v>525</v>
      </c>
      <c r="C643" s="88">
        <v>2014.43</v>
      </c>
      <c r="D643" s="88">
        <v>198.21</v>
      </c>
      <c r="E643" s="83">
        <f>C643+D643</f>
        <v>2212.64</v>
      </c>
      <c r="F643" s="178"/>
      <c r="G643" s="190"/>
    </row>
    <row r="644" spans="1:7" ht="40.5" customHeight="1" x14ac:dyDescent="0.3">
      <c r="A644" s="14" t="s">
        <v>526</v>
      </c>
      <c r="B644" s="78" t="s">
        <v>527</v>
      </c>
      <c r="C644" s="88"/>
      <c r="D644" s="88"/>
      <c r="E644" s="83"/>
      <c r="F644" s="178"/>
      <c r="G644" s="190"/>
    </row>
    <row r="645" spans="1:7" ht="20.25" x14ac:dyDescent="0.3">
      <c r="A645" s="14" t="s">
        <v>528</v>
      </c>
      <c r="B645" s="78" t="s">
        <v>443</v>
      </c>
      <c r="C645" s="88">
        <v>1073.4000000000001</v>
      </c>
      <c r="D645" s="88">
        <v>197.31</v>
      </c>
      <c r="E645" s="83">
        <f>C645+D645</f>
        <v>1270.71</v>
      </c>
      <c r="F645" s="178"/>
      <c r="G645" s="190"/>
    </row>
    <row r="646" spans="1:7" ht="20.25" x14ac:dyDescent="0.3">
      <c r="A646" s="14" t="s">
        <v>529</v>
      </c>
      <c r="B646" s="78" t="s">
        <v>445</v>
      </c>
      <c r="C646" s="88">
        <v>2014.43</v>
      </c>
      <c r="D646" s="88">
        <v>197.31</v>
      </c>
      <c r="E646" s="83">
        <f>C646+D646</f>
        <v>2211.7399999999998</v>
      </c>
      <c r="F646" s="178"/>
      <c r="G646" s="190"/>
    </row>
    <row r="647" spans="1:7" ht="20.25" x14ac:dyDescent="0.3">
      <c r="A647" s="14" t="s">
        <v>530</v>
      </c>
      <c r="B647" s="78" t="s">
        <v>531</v>
      </c>
      <c r="C647" s="88"/>
      <c r="D647" s="88"/>
      <c r="E647" s="83"/>
      <c r="F647" s="178"/>
      <c r="G647" s="190"/>
    </row>
    <row r="648" spans="1:7" ht="20.25" x14ac:dyDescent="0.3">
      <c r="A648" s="14" t="s">
        <v>532</v>
      </c>
      <c r="B648" s="78" t="s">
        <v>473</v>
      </c>
      <c r="C648" s="88">
        <v>1208.98</v>
      </c>
      <c r="D648" s="88">
        <v>181.42</v>
      </c>
      <c r="E648" s="83">
        <f t="shared" ref="E648:E660" si="39">C648+D648</f>
        <v>1390.4</v>
      </c>
      <c r="F648" s="178"/>
      <c r="G648" s="190"/>
    </row>
    <row r="649" spans="1:7" ht="20.25" x14ac:dyDescent="0.3">
      <c r="A649" s="14" t="s">
        <v>533</v>
      </c>
      <c r="B649" s="78" t="s">
        <v>475</v>
      </c>
      <c r="C649" s="88">
        <v>1610.9</v>
      </c>
      <c r="D649" s="88">
        <v>181.42</v>
      </c>
      <c r="E649" s="83">
        <f t="shared" si="39"/>
        <v>1792.32</v>
      </c>
      <c r="F649" s="178"/>
      <c r="G649" s="190"/>
    </row>
    <row r="650" spans="1:7" ht="37.5" x14ac:dyDescent="0.3">
      <c r="A650" s="14" t="s">
        <v>534</v>
      </c>
      <c r="B650" s="78" t="s">
        <v>535</v>
      </c>
      <c r="C650" s="88">
        <v>2950.63</v>
      </c>
      <c r="D650" s="88">
        <v>228.39</v>
      </c>
      <c r="E650" s="83">
        <f t="shared" si="39"/>
        <v>3179.02</v>
      </c>
      <c r="F650" s="178"/>
      <c r="G650" s="190"/>
    </row>
    <row r="651" spans="1:7" ht="20.25" x14ac:dyDescent="0.3">
      <c r="A651" s="14" t="s">
        <v>843</v>
      </c>
      <c r="B651" s="78" t="s">
        <v>833</v>
      </c>
      <c r="C651" s="88">
        <v>1516.17</v>
      </c>
      <c r="D651" s="88">
        <v>229.39</v>
      </c>
      <c r="E651" s="68">
        <f t="shared" si="39"/>
        <v>1745.56</v>
      </c>
      <c r="F651" s="178"/>
      <c r="G651" s="190"/>
    </row>
    <row r="652" spans="1:7" ht="20.25" x14ac:dyDescent="0.3">
      <c r="A652" s="14" t="s">
        <v>844</v>
      </c>
      <c r="B652" s="78" t="s">
        <v>834</v>
      </c>
      <c r="C652" s="88">
        <v>1921.44</v>
      </c>
      <c r="D652" s="88">
        <v>211.62</v>
      </c>
      <c r="E652" s="68">
        <f t="shared" si="39"/>
        <v>2133.06</v>
      </c>
      <c r="F652" s="178"/>
      <c r="G652" s="190"/>
    </row>
    <row r="653" spans="1:7" ht="20.25" x14ac:dyDescent="0.3">
      <c r="A653" s="14" t="s">
        <v>845</v>
      </c>
      <c r="B653" s="78" t="s">
        <v>835</v>
      </c>
      <c r="C653" s="88">
        <v>1458.81</v>
      </c>
      <c r="D653" s="88">
        <v>183.81</v>
      </c>
      <c r="E653" s="68">
        <f t="shared" si="39"/>
        <v>1642.62</v>
      </c>
      <c r="F653" s="178"/>
      <c r="G653" s="190"/>
    </row>
    <row r="654" spans="1:7" ht="20.25" x14ac:dyDescent="0.3">
      <c r="A654" s="14" t="s">
        <v>846</v>
      </c>
      <c r="B654" s="78" t="s">
        <v>836</v>
      </c>
      <c r="C654" s="88">
        <v>1577.01</v>
      </c>
      <c r="D654" s="88">
        <v>214.75</v>
      </c>
      <c r="E654" s="68">
        <f t="shared" si="39"/>
        <v>1791.76</v>
      </c>
      <c r="F654" s="178"/>
      <c r="G654" s="190"/>
    </row>
    <row r="655" spans="1:7" ht="20.25" x14ac:dyDescent="0.3">
      <c r="A655" s="14" t="s">
        <v>847</v>
      </c>
      <c r="B655" s="78" t="s">
        <v>837</v>
      </c>
      <c r="C655" s="88">
        <v>1776.89</v>
      </c>
      <c r="D655" s="88">
        <v>235.22</v>
      </c>
      <c r="E655" s="68">
        <f t="shared" si="39"/>
        <v>2012.11</v>
      </c>
      <c r="F655" s="178"/>
      <c r="G655" s="190"/>
    </row>
    <row r="656" spans="1:7" ht="20.25" x14ac:dyDescent="0.3">
      <c r="A656" s="14" t="s">
        <v>848</v>
      </c>
      <c r="B656" s="78" t="s">
        <v>838</v>
      </c>
      <c r="C656" s="88">
        <v>1648.58</v>
      </c>
      <c r="D656" s="88">
        <v>174.37</v>
      </c>
      <c r="E656" s="68">
        <f t="shared" si="39"/>
        <v>1822.95</v>
      </c>
      <c r="F656" s="178"/>
      <c r="G656" s="190"/>
    </row>
    <row r="657" spans="1:17" ht="20.25" x14ac:dyDescent="0.3">
      <c r="A657" s="14" t="s">
        <v>849</v>
      </c>
      <c r="B657" s="78" t="s">
        <v>839</v>
      </c>
      <c r="C657" s="88">
        <v>1908.3</v>
      </c>
      <c r="D657" s="88">
        <v>231.57</v>
      </c>
      <c r="E657" s="68">
        <f t="shared" si="39"/>
        <v>2139.87</v>
      </c>
      <c r="F657" s="178"/>
      <c r="G657" s="190"/>
    </row>
    <row r="658" spans="1:17" ht="20.25" x14ac:dyDescent="0.3">
      <c r="A658" s="14" t="s">
        <v>850</v>
      </c>
      <c r="B658" s="78" t="s">
        <v>840</v>
      </c>
      <c r="C658" s="88">
        <v>755.8</v>
      </c>
      <c r="D658" s="88">
        <v>228.59</v>
      </c>
      <c r="E658" s="68">
        <f t="shared" si="39"/>
        <v>984.39</v>
      </c>
      <c r="F658" s="178"/>
      <c r="G658" s="190"/>
    </row>
    <row r="659" spans="1:17" ht="20.25" x14ac:dyDescent="0.3">
      <c r="A659" s="14" t="s">
        <v>851</v>
      </c>
      <c r="B659" s="78" t="s">
        <v>841</v>
      </c>
      <c r="C659" s="88">
        <v>1532.41</v>
      </c>
      <c r="D659" s="88">
        <v>249.15</v>
      </c>
      <c r="E659" s="68">
        <f t="shared" si="39"/>
        <v>1781.56</v>
      </c>
      <c r="F659" s="178"/>
      <c r="G659" s="190"/>
    </row>
    <row r="660" spans="1:17" ht="20.25" x14ac:dyDescent="0.3">
      <c r="A660" s="14" t="s">
        <v>852</v>
      </c>
      <c r="B660" s="78" t="s">
        <v>842</v>
      </c>
      <c r="C660" s="88">
        <v>1845.23</v>
      </c>
      <c r="D660" s="88">
        <v>262.55</v>
      </c>
      <c r="E660" s="68">
        <f t="shared" si="39"/>
        <v>2107.7800000000002</v>
      </c>
      <c r="F660" s="178"/>
      <c r="G660" s="190"/>
    </row>
    <row r="661" spans="1:17" ht="20.25" x14ac:dyDescent="0.3">
      <c r="A661" s="38">
        <v>5</v>
      </c>
      <c r="B661" s="260" t="s">
        <v>372</v>
      </c>
      <c r="C661" s="261"/>
      <c r="D661" s="261"/>
      <c r="E661" s="262"/>
      <c r="F661" s="178"/>
      <c r="H661" s="197"/>
      <c r="I661" s="258"/>
      <c r="J661" s="258"/>
      <c r="K661" s="258"/>
      <c r="L661" s="258"/>
      <c r="M661" s="258"/>
      <c r="N661" s="258"/>
      <c r="O661" s="258"/>
      <c r="P661" s="258"/>
      <c r="Q661" s="258"/>
    </row>
    <row r="662" spans="1:17" ht="19.5" customHeight="1" x14ac:dyDescent="0.3">
      <c r="A662" s="19" t="s">
        <v>324</v>
      </c>
      <c r="B662" s="63" t="s">
        <v>373</v>
      </c>
      <c r="C662" s="75">
        <v>575.39</v>
      </c>
      <c r="D662" s="76">
        <v>156.36000000000001</v>
      </c>
      <c r="E662" s="68">
        <f>C662+D662</f>
        <v>731.75</v>
      </c>
      <c r="F662" s="178"/>
      <c r="H662" s="198"/>
      <c r="I662" s="259"/>
      <c r="J662" s="259"/>
      <c r="K662" s="259"/>
      <c r="L662" s="259"/>
      <c r="M662" s="259"/>
      <c r="N662" s="259"/>
      <c r="O662" s="39"/>
      <c r="P662" s="40"/>
      <c r="Q662" s="41"/>
    </row>
    <row r="663" spans="1:17" ht="21" customHeight="1" x14ac:dyDescent="0.3">
      <c r="A663" s="19" t="s">
        <v>376</v>
      </c>
      <c r="B663" s="63" t="s">
        <v>374</v>
      </c>
      <c r="C663" s="75">
        <v>477.88</v>
      </c>
      <c r="D663" s="76">
        <v>156.74</v>
      </c>
      <c r="E663" s="68">
        <f>C663+D663</f>
        <v>634.62</v>
      </c>
      <c r="F663" s="178"/>
      <c r="H663" s="198"/>
      <c r="I663" s="259"/>
      <c r="J663" s="259"/>
      <c r="K663" s="259"/>
      <c r="L663" s="259"/>
      <c r="M663" s="259"/>
      <c r="N663" s="259"/>
      <c r="O663" s="39"/>
      <c r="P663" s="40"/>
      <c r="Q663" s="41"/>
    </row>
    <row r="664" spans="1:17" ht="35.25" customHeight="1" x14ac:dyDescent="0.3">
      <c r="A664" s="19" t="s">
        <v>377</v>
      </c>
      <c r="B664" s="63" t="s">
        <v>375</v>
      </c>
      <c r="C664" s="75">
        <v>735.85</v>
      </c>
      <c r="D664" s="76">
        <v>183.59</v>
      </c>
      <c r="E664" s="68">
        <f>C664+D664</f>
        <v>919.44</v>
      </c>
      <c r="F664" s="178"/>
      <c r="H664" s="198"/>
      <c r="I664" s="259"/>
      <c r="J664" s="259"/>
      <c r="K664" s="259"/>
      <c r="L664" s="259"/>
      <c r="M664" s="259"/>
      <c r="N664" s="259"/>
      <c r="O664" s="39"/>
      <c r="P664" s="40"/>
      <c r="Q664" s="41"/>
    </row>
    <row r="665" spans="1:17" ht="21" customHeight="1" x14ac:dyDescent="0.3">
      <c r="A665" s="236" t="s">
        <v>794</v>
      </c>
      <c r="B665" s="94" t="s">
        <v>806</v>
      </c>
      <c r="C665" s="237">
        <v>370.85</v>
      </c>
      <c r="D665" s="238">
        <v>112.06</v>
      </c>
      <c r="E665" s="239">
        <f>C665+D665</f>
        <v>482.91</v>
      </c>
      <c r="F665" s="178"/>
      <c r="H665" s="198"/>
      <c r="I665" s="250"/>
      <c r="J665" s="250"/>
      <c r="K665" s="250"/>
      <c r="L665" s="250"/>
      <c r="M665" s="250"/>
      <c r="N665" s="250"/>
      <c r="O665" s="39"/>
      <c r="P665" s="40"/>
      <c r="Q665" s="41"/>
    </row>
    <row r="666" spans="1:17" ht="18.75" customHeight="1" x14ac:dyDescent="0.3">
      <c r="A666" s="271" t="s">
        <v>304</v>
      </c>
      <c r="B666" s="272"/>
      <c r="C666" s="272"/>
      <c r="D666" s="272"/>
      <c r="E666" s="273"/>
      <c r="F666" s="178"/>
    </row>
    <row r="667" spans="1:17" ht="40.5" customHeight="1" x14ac:dyDescent="0.3">
      <c r="A667" s="23" t="s">
        <v>35</v>
      </c>
      <c r="B667" s="263" t="s">
        <v>305</v>
      </c>
      <c r="C667" s="264"/>
      <c r="D667" s="264"/>
      <c r="E667" s="265"/>
      <c r="F667" s="178"/>
    </row>
    <row r="668" spans="1:17" ht="18.75" customHeight="1" x14ac:dyDescent="0.3">
      <c r="A668" s="3" t="s">
        <v>37</v>
      </c>
      <c r="B668" s="59" t="s">
        <v>306</v>
      </c>
      <c r="C668" s="107"/>
      <c r="D668" s="109"/>
      <c r="E668" s="28"/>
      <c r="F668" s="178"/>
    </row>
    <row r="669" spans="1:17" ht="18.75" customHeight="1" x14ac:dyDescent="0.3">
      <c r="A669" s="3" t="s">
        <v>45</v>
      </c>
      <c r="B669" s="59" t="s">
        <v>307</v>
      </c>
      <c r="C669" s="69">
        <v>33.909999999999997</v>
      </c>
      <c r="D669" s="69"/>
      <c r="E669" s="68">
        <f>C669+D669</f>
        <v>33.909999999999997</v>
      </c>
      <c r="F669" s="178"/>
    </row>
    <row r="670" spans="1:17" ht="18.75" customHeight="1" x14ac:dyDescent="0.3">
      <c r="A670" s="3" t="s">
        <v>146</v>
      </c>
      <c r="B670" s="59" t="s">
        <v>308</v>
      </c>
      <c r="C670" s="163"/>
      <c r="D670" s="72"/>
      <c r="E670" s="68"/>
      <c r="F670" s="178"/>
    </row>
    <row r="671" spans="1:17" ht="18.75" customHeight="1" x14ac:dyDescent="0.3">
      <c r="A671" s="3" t="s">
        <v>548</v>
      </c>
      <c r="B671" s="59" t="s">
        <v>538</v>
      </c>
      <c r="C671" s="69">
        <v>27.68</v>
      </c>
      <c r="D671" s="69"/>
      <c r="E671" s="68">
        <f>C671+D671</f>
        <v>27.68</v>
      </c>
      <c r="F671" s="178"/>
    </row>
    <row r="672" spans="1:17" ht="18.75" customHeight="1" x14ac:dyDescent="0.3">
      <c r="A672" s="3" t="s">
        <v>309</v>
      </c>
      <c r="B672" s="59" t="s">
        <v>307</v>
      </c>
      <c r="C672" s="69">
        <v>33.909999999999997</v>
      </c>
      <c r="D672" s="69"/>
      <c r="E672" s="68">
        <f>C672+D672</f>
        <v>33.909999999999997</v>
      </c>
      <c r="F672" s="178"/>
    </row>
    <row r="673" spans="1:13" ht="18.75" customHeight="1" x14ac:dyDescent="0.3">
      <c r="A673" s="3" t="s">
        <v>185</v>
      </c>
      <c r="B673" s="59" t="s">
        <v>310</v>
      </c>
      <c r="C673" s="163"/>
      <c r="D673" s="72"/>
      <c r="E673" s="68"/>
      <c r="F673" s="178"/>
    </row>
    <row r="674" spans="1:13" ht="18.75" customHeight="1" x14ac:dyDescent="0.3">
      <c r="A674" s="3" t="s">
        <v>186</v>
      </c>
      <c r="B674" s="59" t="s">
        <v>307</v>
      </c>
      <c r="C674" s="69">
        <v>35.53</v>
      </c>
      <c r="D674" s="69"/>
      <c r="E674" s="68">
        <f>C674+D674</f>
        <v>35.53</v>
      </c>
      <c r="F674" s="178"/>
    </row>
    <row r="675" spans="1:13" ht="18.75" customHeight="1" x14ac:dyDescent="0.3">
      <c r="A675" s="3" t="s">
        <v>191</v>
      </c>
      <c r="B675" s="59" t="s">
        <v>326</v>
      </c>
      <c r="C675" s="163"/>
      <c r="D675" s="72"/>
      <c r="E675" s="68"/>
      <c r="F675" s="178"/>
    </row>
    <row r="676" spans="1:13" ht="18.75" customHeight="1" x14ac:dyDescent="0.3">
      <c r="A676" s="16" t="s">
        <v>327</v>
      </c>
      <c r="B676" s="59" t="s">
        <v>307</v>
      </c>
      <c r="C676" s="69">
        <v>67.83</v>
      </c>
      <c r="D676" s="69"/>
      <c r="E676" s="68">
        <f>C676+D676</f>
        <v>67.83</v>
      </c>
      <c r="F676" s="178"/>
    </row>
    <row r="677" spans="1:13" ht="18.75" customHeight="1" x14ac:dyDescent="0.3">
      <c r="A677" s="17" t="s">
        <v>311</v>
      </c>
      <c r="B677" s="59" t="s">
        <v>312</v>
      </c>
      <c r="C677" s="107"/>
      <c r="D677" s="109"/>
      <c r="E677" s="28"/>
      <c r="F677" s="178"/>
    </row>
    <row r="678" spans="1:13" ht="19.5" customHeight="1" x14ac:dyDescent="0.3">
      <c r="A678" s="17" t="s">
        <v>313</v>
      </c>
      <c r="B678" s="59" t="s">
        <v>307</v>
      </c>
      <c r="C678" s="69">
        <v>77.510000000000005</v>
      </c>
      <c r="D678" s="69"/>
      <c r="E678" s="68">
        <f>C678+D678</f>
        <v>77.510000000000005</v>
      </c>
      <c r="F678" s="178"/>
    </row>
    <row r="679" spans="1:13" ht="19.5" customHeight="1" x14ac:dyDescent="0.3">
      <c r="A679" s="228" t="s">
        <v>146</v>
      </c>
      <c r="B679" s="59" t="s">
        <v>308</v>
      </c>
      <c r="C679" s="69"/>
      <c r="D679" s="69"/>
      <c r="E679" s="68"/>
      <c r="F679" s="178"/>
    </row>
    <row r="680" spans="1:13" ht="19.5" customHeight="1" x14ac:dyDescent="0.3">
      <c r="A680" s="228" t="s">
        <v>548</v>
      </c>
      <c r="B680" s="59" t="s">
        <v>538</v>
      </c>
      <c r="C680" s="75">
        <v>29.68</v>
      </c>
      <c r="D680" s="76">
        <v>0.48</v>
      </c>
      <c r="E680" s="235">
        <f t="shared" ref="E680:E681" si="40">C680+D680</f>
        <v>30.16</v>
      </c>
      <c r="F680" s="178"/>
    </row>
    <row r="681" spans="1:13" ht="19.5" customHeight="1" x14ac:dyDescent="0.3">
      <c r="A681" s="228" t="s">
        <v>789</v>
      </c>
      <c r="B681" s="59" t="s">
        <v>790</v>
      </c>
      <c r="C681" s="75">
        <v>16.2</v>
      </c>
      <c r="D681" s="76">
        <v>7.0000000000000007E-2</v>
      </c>
      <c r="E681" s="235">
        <f t="shared" si="40"/>
        <v>16.27</v>
      </c>
      <c r="F681" s="178"/>
    </row>
    <row r="682" spans="1:13" ht="25.5" customHeight="1" x14ac:dyDescent="0.3">
      <c r="A682" s="304" t="s">
        <v>539</v>
      </c>
      <c r="B682" s="305"/>
      <c r="C682" s="305"/>
      <c r="D682" s="305"/>
      <c r="E682" s="306"/>
      <c r="F682" s="178"/>
    </row>
    <row r="683" spans="1:13" s="2" customFormat="1" ht="20.25" x14ac:dyDescent="0.3">
      <c r="A683" s="14">
        <v>1</v>
      </c>
      <c r="B683" s="62" t="s">
        <v>540</v>
      </c>
      <c r="C683" s="69">
        <v>325</v>
      </c>
      <c r="D683" s="69"/>
      <c r="E683" s="68">
        <f>C683+D683</f>
        <v>325</v>
      </c>
      <c r="F683" s="192"/>
      <c r="G683" s="192"/>
      <c r="H683" s="191"/>
      <c r="I683" s="191"/>
      <c r="J683" s="191"/>
      <c r="K683" s="191"/>
      <c r="L683" s="191"/>
      <c r="M683" s="191"/>
    </row>
    <row r="684" spans="1:13" s="2" customFormat="1" ht="21.75" customHeight="1" x14ac:dyDescent="0.3">
      <c r="A684" s="14">
        <v>2</v>
      </c>
      <c r="B684" s="62" t="s">
        <v>541</v>
      </c>
      <c r="C684" s="69">
        <v>115</v>
      </c>
      <c r="D684" s="69"/>
      <c r="E684" s="68">
        <f>C684+D684</f>
        <v>115</v>
      </c>
      <c r="F684" s="192"/>
      <c r="G684" s="192"/>
      <c r="H684" s="191"/>
      <c r="I684" s="191"/>
      <c r="J684" s="191"/>
      <c r="K684" s="191"/>
      <c r="L684" s="191"/>
      <c r="M684" s="191"/>
    </row>
    <row r="685" spans="1:13" s="2" customFormat="1" ht="21.75" customHeight="1" x14ac:dyDescent="0.3">
      <c r="A685" s="14">
        <v>3</v>
      </c>
      <c r="B685" s="62" t="s">
        <v>542</v>
      </c>
      <c r="C685" s="69">
        <v>100</v>
      </c>
      <c r="D685" s="69"/>
      <c r="E685" s="68">
        <f>C685+D685</f>
        <v>100</v>
      </c>
      <c r="F685" s="192"/>
      <c r="G685" s="192"/>
      <c r="H685" s="191"/>
      <c r="I685" s="191"/>
      <c r="J685" s="191"/>
      <c r="K685" s="191"/>
      <c r="L685" s="191"/>
      <c r="M685" s="191"/>
    </row>
    <row r="686" spans="1:13" s="2" customFormat="1" ht="20.25" x14ac:dyDescent="0.3">
      <c r="A686" s="14">
        <v>4</v>
      </c>
      <c r="B686" s="62" t="s">
        <v>543</v>
      </c>
      <c r="C686" s="69">
        <v>86</v>
      </c>
      <c r="D686" s="69"/>
      <c r="E686" s="68">
        <f>C686+D686</f>
        <v>86</v>
      </c>
      <c r="F686" s="192"/>
      <c r="G686" s="192"/>
      <c r="H686" s="191"/>
      <c r="I686" s="191"/>
      <c r="J686" s="191"/>
      <c r="K686" s="191"/>
      <c r="L686" s="191"/>
      <c r="M686" s="191"/>
    </row>
    <row r="687" spans="1:13" s="2" customFormat="1" ht="26.25" customHeight="1" x14ac:dyDescent="0.3">
      <c r="A687" s="303" t="s">
        <v>544</v>
      </c>
      <c r="B687" s="303"/>
      <c r="C687" s="303"/>
      <c r="D687" s="303"/>
      <c r="E687" s="303"/>
      <c r="F687" s="192"/>
      <c r="G687" s="192"/>
      <c r="H687" s="191"/>
      <c r="I687" s="191"/>
      <c r="J687" s="191"/>
      <c r="K687" s="191"/>
      <c r="L687" s="191"/>
      <c r="M687" s="191"/>
    </row>
    <row r="688" spans="1:13" s="2" customFormat="1" ht="37.5" x14ac:dyDescent="0.3">
      <c r="A688" s="14" t="s">
        <v>324</v>
      </c>
      <c r="B688" s="62" t="s">
        <v>325</v>
      </c>
      <c r="C688" s="69">
        <v>77.47</v>
      </c>
      <c r="D688" s="69"/>
      <c r="E688" s="68">
        <f>C688+D688</f>
        <v>77.47</v>
      </c>
      <c r="F688" s="192"/>
      <c r="G688" s="192"/>
      <c r="H688" s="191"/>
      <c r="I688" s="191"/>
      <c r="J688" s="191"/>
      <c r="K688" s="191"/>
      <c r="L688" s="191"/>
      <c r="M688" s="191"/>
    </row>
    <row r="689" spans="1:6" ht="25.5" customHeight="1" x14ac:dyDescent="0.3">
      <c r="A689" s="300" t="s">
        <v>344</v>
      </c>
      <c r="B689" s="301"/>
      <c r="C689" s="301"/>
      <c r="D689" s="301"/>
      <c r="E689" s="302"/>
      <c r="F689" s="178"/>
    </row>
    <row r="690" spans="1:6" ht="37.5" customHeight="1" x14ac:dyDescent="0.35">
      <c r="A690" s="298" t="s">
        <v>345</v>
      </c>
      <c r="B690" s="299"/>
      <c r="C690" s="299"/>
      <c r="D690" s="299"/>
      <c r="E690" s="28"/>
      <c r="F690" s="178"/>
    </row>
    <row r="691" spans="1:6" x14ac:dyDescent="0.3">
      <c r="A691" s="290" t="s">
        <v>341</v>
      </c>
      <c r="B691" s="291"/>
      <c r="C691" s="291"/>
      <c r="D691" s="291"/>
      <c r="E691" s="28"/>
      <c r="F691" s="178"/>
    </row>
    <row r="692" spans="1:6" ht="56.25" x14ac:dyDescent="0.3">
      <c r="A692" s="22" t="s">
        <v>35</v>
      </c>
      <c r="B692" s="47" t="s">
        <v>346</v>
      </c>
      <c r="C692" s="69">
        <v>8.07</v>
      </c>
      <c r="D692" s="69"/>
      <c r="E692" s="68">
        <f>C692+D692</f>
        <v>8.07</v>
      </c>
      <c r="F692" s="178"/>
    </row>
    <row r="693" spans="1:6" ht="39" hidden="1" customHeight="1" x14ac:dyDescent="0.3">
      <c r="A693" s="22" t="s">
        <v>324</v>
      </c>
      <c r="B693" s="59" t="s">
        <v>325</v>
      </c>
      <c r="C693" s="108"/>
      <c r="D693" s="110"/>
      <c r="E693" s="28">
        <f>C693+D693</f>
        <v>0</v>
      </c>
      <c r="F693" s="178"/>
    </row>
    <row r="694" spans="1:6" ht="41.25" hidden="1" customHeight="1" x14ac:dyDescent="0.3">
      <c r="A694" s="22"/>
      <c r="B694" s="54" t="s">
        <v>338</v>
      </c>
      <c r="C694" s="108"/>
      <c r="D694" s="110"/>
      <c r="E694" s="28">
        <f>C694+D694</f>
        <v>0</v>
      </c>
      <c r="F694" s="178"/>
    </row>
    <row r="695" spans="1:6" x14ac:dyDescent="0.3">
      <c r="A695" s="290" t="s">
        <v>334</v>
      </c>
      <c r="B695" s="291"/>
      <c r="C695" s="291"/>
      <c r="D695" s="291"/>
      <c r="E695" s="28"/>
      <c r="F695" s="178"/>
    </row>
    <row r="696" spans="1:6" ht="56.25" x14ac:dyDescent="0.3">
      <c r="A696" s="22" t="s">
        <v>35</v>
      </c>
      <c r="B696" s="47" t="s">
        <v>347</v>
      </c>
      <c r="C696" s="69">
        <v>8.07</v>
      </c>
      <c r="D696" s="69"/>
      <c r="E696" s="68">
        <f>C696+D696</f>
        <v>8.07</v>
      </c>
      <c r="F696" s="178"/>
    </row>
    <row r="697" spans="1:6" ht="39.75" hidden="1" customHeight="1" x14ac:dyDescent="0.3">
      <c r="A697" s="22" t="s">
        <v>324</v>
      </c>
      <c r="B697" s="59" t="s">
        <v>325</v>
      </c>
      <c r="C697" s="108"/>
      <c r="D697" s="110"/>
      <c r="E697" s="28">
        <f>C697+D697</f>
        <v>0</v>
      </c>
      <c r="F697" s="178"/>
    </row>
    <row r="698" spans="1:6" ht="42.75" hidden="1" customHeight="1" x14ac:dyDescent="0.3">
      <c r="A698" s="22"/>
      <c r="B698" s="54" t="s">
        <v>337</v>
      </c>
      <c r="C698" s="108"/>
      <c r="D698" s="110"/>
      <c r="E698" s="28">
        <f>C698+D698</f>
        <v>0</v>
      </c>
      <c r="F698" s="178"/>
    </row>
    <row r="699" spans="1:6" x14ac:dyDescent="0.3">
      <c r="A699" s="290" t="s">
        <v>335</v>
      </c>
      <c r="B699" s="291"/>
      <c r="C699" s="291"/>
      <c r="D699" s="291"/>
      <c r="E699" s="28"/>
      <c r="F699" s="178"/>
    </row>
    <row r="700" spans="1:6" ht="43.5" customHeight="1" x14ac:dyDescent="0.3">
      <c r="A700" s="22" t="s">
        <v>35</v>
      </c>
      <c r="B700" s="47" t="s">
        <v>348</v>
      </c>
      <c r="C700" s="69">
        <v>8.07</v>
      </c>
      <c r="D700" s="69"/>
      <c r="E700" s="68">
        <f>C700+D700</f>
        <v>8.07</v>
      </c>
      <c r="F700" s="178"/>
    </row>
    <row r="701" spans="1:6" ht="39" hidden="1" customHeight="1" x14ac:dyDescent="0.3">
      <c r="A701" s="22" t="s">
        <v>324</v>
      </c>
      <c r="B701" s="59" t="s">
        <v>325</v>
      </c>
      <c r="C701" s="108"/>
      <c r="D701" s="110"/>
      <c r="E701" s="28">
        <f>C701+D701</f>
        <v>0</v>
      </c>
      <c r="F701" s="178"/>
    </row>
    <row r="702" spans="1:6" ht="18.75" hidden="1" customHeight="1" x14ac:dyDescent="0.3">
      <c r="A702" s="22"/>
      <c r="B702" s="54" t="s">
        <v>336</v>
      </c>
      <c r="C702" s="108"/>
      <c r="D702" s="110"/>
      <c r="E702" s="28">
        <f>C702+D702</f>
        <v>0</v>
      </c>
      <c r="F702" s="178"/>
    </row>
    <row r="703" spans="1:6" x14ac:dyDescent="0.3">
      <c r="A703" s="290" t="s">
        <v>339</v>
      </c>
      <c r="B703" s="291"/>
      <c r="C703" s="291"/>
      <c r="D703" s="291"/>
      <c r="E703" s="28"/>
      <c r="F703" s="178"/>
    </row>
    <row r="704" spans="1:6" ht="45" customHeight="1" x14ac:dyDescent="0.3">
      <c r="A704" s="22" t="s">
        <v>35</v>
      </c>
      <c r="B704" s="47" t="s">
        <v>349</v>
      </c>
      <c r="C704" s="69">
        <v>8.07</v>
      </c>
      <c r="D704" s="69"/>
      <c r="E704" s="68">
        <f>C704+D704</f>
        <v>8.07</v>
      </c>
      <c r="F704" s="178"/>
    </row>
    <row r="705" spans="1:6" ht="42.75" hidden="1" customHeight="1" x14ac:dyDescent="0.3">
      <c r="A705" s="22" t="s">
        <v>324</v>
      </c>
      <c r="B705" s="59" t="s">
        <v>325</v>
      </c>
      <c r="C705" s="108"/>
      <c r="D705" s="110"/>
      <c r="E705" s="28">
        <f>C705+D705</f>
        <v>0</v>
      </c>
      <c r="F705" s="178"/>
    </row>
    <row r="706" spans="1:6" ht="18.75" hidden="1" customHeight="1" x14ac:dyDescent="0.3">
      <c r="A706" s="22"/>
      <c r="B706" s="54" t="s">
        <v>340</v>
      </c>
      <c r="C706" s="108"/>
      <c r="D706" s="110"/>
      <c r="E706" s="28">
        <f>C706+D706</f>
        <v>0</v>
      </c>
      <c r="F706" s="178"/>
    </row>
    <row r="707" spans="1:6" ht="18.75" customHeight="1" x14ac:dyDescent="0.3">
      <c r="A707" s="311" t="s">
        <v>350</v>
      </c>
      <c r="B707" s="312"/>
      <c r="C707" s="312"/>
      <c r="D707" s="312"/>
      <c r="E707" s="313"/>
      <c r="F707" s="178"/>
    </row>
    <row r="708" spans="1:6" ht="42.75" customHeight="1" x14ac:dyDescent="0.35">
      <c r="A708" s="298" t="s">
        <v>345</v>
      </c>
      <c r="B708" s="299"/>
      <c r="C708" s="299"/>
      <c r="D708" s="299"/>
      <c r="E708" s="28"/>
      <c r="F708" s="178"/>
    </row>
    <row r="709" spans="1:6" x14ac:dyDescent="0.3">
      <c r="A709" s="290" t="s">
        <v>328</v>
      </c>
      <c r="B709" s="291"/>
      <c r="C709" s="291"/>
      <c r="D709" s="291"/>
      <c r="E709" s="28"/>
      <c r="F709" s="178"/>
    </row>
    <row r="710" spans="1:6" ht="58.5" customHeight="1" x14ac:dyDescent="0.3">
      <c r="A710" s="21" t="s">
        <v>35</v>
      </c>
      <c r="B710" s="43" t="s">
        <v>854</v>
      </c>
      <c r="C710" s="69">
        <v>6.45</v>
      </c>
      <c r="D710" s="69"/>
      <c r="E710" s="68">
        <f>C710+D710</f>
        <v>6.45</v>
      </c>
      <c r="F710" s="178"/>
    </row>
    <row r="711" spans="1:6" ht="42.75" hidden="1" customHeight="1" x14ac:dyDescent="0.3">
      <c r="A711" s="21" t="s">
        <v>324</v>
      </c>
      <c r="B711" s="43" t="s">
        <v>325</v>
      </c>
      <c r="C711" s="108"/>
      <c r="D711" s="18"/>
      <c r="E711" s="28">
        <f>C711+D711</f>
        <v>0</v>
      </c>
      <c r="F711" s="178"/>
    </row>
    <row r="712" spans="1:6" ht="18" hidden="1" customHeight="1" x14ac:dyDescent="0.3">
      <c r="A712" s="21"/>
      <c r="B712" s="45" t="s">
        <v>331</v>
      </c>
      <c r="C712" s="108"/>
      <c r="D712" s="18"/>
      <c r="E712" s="28">
        <f>C712+D712</f>
        <v>0</v>
      </c>
      <c r="F712" s="178"/>
    </row>
    <row r="713" spans="1:6" x14ac:dyDescent="0.3">
      <c r="A713" s="314" t="s">
        <v>329</v>
      </c>
      <c r="B713" s="315"/>
      <c r="C713" s="315"/>
      <c r="D713" s="315"/>
      <c r="E713" s="28"/>
      <c r="F713" s="178"/>
    </row>
    <row r="714" spans="1:6" ht="58.5" customHeight="1" x14ac:dyDescent="0.3">
      <c r="A714" s="21" t="s">
        <v>35</v>
      </c>
      <c r="B714" s="43" t="s">
        <v>853</v>
      </c>
      <c r="C714" s="69">
        <v>6.45</v>
      </c>
      <c r="D714" s="69"/>
      <c r="E714" s="68">
        <f>C714+D714</f>
        <v>6.45</v>
      </c>
      <c r="F714" s="199"/>
    </row>
    <row r="715" spans="1:6" ht="37.5" hidden="1" customHeight="1" x14ac:dyDescent="0.3">
      <c r="A715" s="22" t="s">
        <v>324</v>
      </c>
      <c r="B715" s="59" t="s">
        <v>325</v>
      </c>
      <c r="C715" s="108"/>
      <c r="D715" s="18"/>
      <c r="E715" s="28">
        <f>C715+D715</f>
        <v>0</v>
      </c>
      <c r="F715" s="178"/>
    </row>
    <row r="716" spans="1:6" ht="18.75" hidden="1" customHeight="1" x14ac:dyDescent="0.3">
      <c r="A716" s="22"/>
      <c r="B716" s="54" t="s">
        <v>332</v>
      </c>
      <c r="C716" s="108"/>
      <c r="D716" s="18"/>
      <c r="E716" s="28">
        <f>C716+D716</f>
        <v>0</v>
      </c>
      <c r="F716" s="178"/>
    </row>
    <row r="717" spans="1:6" x14ac:dyDescent="0.3">
      <c r="A717" s="290" t="s">
        <v>330</v>
      </c>
      <c r="B717" s="291"/>
      <c r="C717" s="291"/>
      <c r="D717" s="291"/>
      <c r="E717" s="28"/>
      <c r="F717" s="178"/>
    </row>
    <row r="718" spans="1:6" ht="56.25" x14ac:dyDescent="0.3">
      <c r="A718" s="22" t="s">
        <v>35</v>
      </c>
      <c r="B718" s="47" t="s">
        <v>855</v>
      </c>
      <c r="C718" s="69">
        <v>6.45</v>
      </c>
      <c r="D718" s="69"/>
      <c r="E718" s="68">
        <f>C718+D718</f>
        <v>6.45</v>
      </c>
      <c r="F718" s="178"/>
    </row>
    <row r="719" spans="1:6" ht="37.5" hidden="1" customHeight="1" x14ac:dyDescent="0.3">
      <c r="A719" s="22" t="s">
        <v>324</v>
      </c>
      <c r="B719" s="59" t="s">
        <v>325</v>
      </c>
      <c r="C719" s="108"/>
      <c r="D719" s="18"/>
      <c r="E719" s="28">
        <f>C719+D719</f>
        <v>0</v>
      </c>
      <c r="F719" s="178"/>
    </row>
    <row r="720" spans="1:6" ht="18.75" hidden="1" customHeight="1" x14ac:dyDescent="0.3">
      <c r="A720" s="22"/>
      <c r="B720" s="54" t="s">
        <v>333</v>
      </c>
      <c r="C720" s="108"/>
      <c r="D720" s="18"/>
      <c r="E720" s="28">
        <f>C720+D720</f>
        <v>0</v>
      </c>
      <c r="F720" s="178"/>
    </row>
    <row r="721" spans="1:13" ht="62.25" customHeight="1" x14ac:dyDescent="0.3">
      <c r="A721" s="295" t="s">
        <v>354</v>
      </c>
      <c r="B721" s="296"/>
      <c r="C721" s="296"/>
      <c r="D721" s="296"/>
      <c r="E721" s="297"/>
      <c r="F721" s="178"/>
    </row>
    <row r="722" spans="1:13" s="169" customFormat="1" ht="37.5" hidden="1" x14ac:dyDescent="0.3">
      <c r="A722" s="208"/>
      <c r="B722" s="226" t="s">
        <v>731</v>
      </c>
      <c r="C722" s="209"/>
      <c r="D722" s="204">
        <v>446.37</v>
      </c>
      <c r="E722" s="205">
        <f t="shared" ref="E722:E746" si="41">D722</f>
        <v>446.37</v>
      </c>
      <c r="F722" s="178"/>
      <c r="G722" s="200"/>
      <c r="H722" s="200"/>
      <c r="I722" s="200"/>
      <c r="J722" s="200"/>
      <c r="K722" s="200"/>
      <c r="L722" s="200"/>
      <c r="M722" s="200"/>
    </row>
    <row r="723" spans="1:13" s="169" customFormat="1" ht="37.5" hidden="1" x14ac:dyDescent="0.3">
      <c r="A723" s="206"/>
      <c r="B723" s="227" t="s">
        <v>732</v>
      </c>
      <c r="C723" s="207"/>
      <c r="D723" s="204">
        <v>9.08</v>
      </c>
      <c r="E723" s="205">
        <f t="shared" si="41"/>
        <v>9.08</v>
      </c>
      <c r="F723" s="178"/>
      <c r="G723" s="200"/>
      <c r="H723" s="200"/>
      <c r="I723" s="200"/>
      <c r="J723" s="200"/>
      <c r="K723" s="200"/>
      <c r="L723" s="200"/>
      <c r="M723" s="200"/>
    </row>
    <row r="724" spans="1:13" s="169" customFormat="1" ht="56.25" hidden="1" x14ac:dyDescent="0.3">
      <c r="A724" s="208"/>
      <c r="B724" s="211" t="s">
        <v>733</v>
      </c>
      <c r="C724" s="209"/>
      <c r="D724" s="210">
        <v>90.83</v>
      </c>
      <c r="E724" s="205">
        <f t="shared" si="41"/>
        <v>90.83</v>
      </c>
      <c r="F724" s="178"/>
      <c r="G724" s="200"/>
      <c r="H724" s="200"/>
      <c r="I724" s="200"/>
      <c r="J724" s="200"/>
      <c r="K724" s="200"/>
      <c r="L724" s="200"/>
      <c r="M724" s="200"/>
    </row>
    <row r="725" spans="1:13" s="169" customFormat="1" ht="56.25" hidden="1" x14ac:dyDescent="0.3">
      <c r="A725" s="208"/>
      <c r="B725" s="211" t="s">
        <v>734</v>
      </c>
      <c r="C725" s="209"/>
      <c r="D725" s="210">
        <v>90.83</v>
      </c>
      <c r="E725" s="205">
        <f t="shared" si="41"/>
        <v>90.83</v>
      </c>
      <c r="F725" s="178"/>
      <c r="G725" s="200"/>
      <c r="H725" s="200"/>
      <c r="I725" s="200"/>
      <c r="J725" s="200"/>
      <c r="K725" s="200"/>
      <c r="L725" s="200"/>
      <c r="M725" s="200"/>
    </row>
    <row r="726" spans="1:13" s="169" customFormat="1" ht="57" hidden="1" customHeight="1" x14ac:dyDescent="0.3">
      <c r="A726" s="208"/>
      <c r="B726" s="211" t="s">
        <v>735</v>
      </c>
      <c r="C726" s="209"/>
      <c r="D726" s="204">
        <v>70.260000000000005</v>
      </c>
      <c r="E726" s="205">
        <f t="shared" si="41"/>
        <v>70.260000000000005</v>
      </c>
      <c r="F726" s="178"/>
      <c r="G726" s="200"/>
      <c r="H726" s="200"/>
      <c r="I726" s="200"/>
      <c r="J726" s="200"/>
      <c r="K726" s="200"/>
      <c r="L726" s="200"/>
      <c r="M726" s="200"/>
    </row>
    <row r="727" spans="1:13" ht="56.25" x14ac:dyDescent="0.3">
      <c r="A727" s="212"/>
      <c r="B727" s="254" t="s">
        <v>736</v>
      </c>
      <c r="C727" s="213"/>
      <c r="D727" s="240">
        <v>45.1</v>
      </c>
      <c r="E727" s="205">
        <f t="shared" si="41"/>
        <v>45.1</v>
      </c>
      <c r="F727" s="178"/>
    </row>
    <row r="728" spans="1:13" ht="56.25" x14ac:dyDescent="0.3">
      <c r="A728" s="212"/>
      <c r="B728" s="254" t="s">
        <v>862</v>
      </c>
      <c r="C728" s="213"/>
      <c r="D728" s="240">
        <v>59.77</v>
      </c>
      <c r="E728" s="205">
        <f t="shared" ref="E728" si="42">D728</f>
        <v>59.77</v>
      </c>
      <c r="F728" s="178"/>
    </row>
    <row r="729" spans="1:13" ht="56.25" x14ac:dyDescent="0.3">
      <c r="A729" s="212"/>
      <c r="B729" s="254" t="s">
        <v>863</v>
      </c>
      <c r="C729" s="213"/>
      <c r="D729" s="240">
        <v>53.13</v>
      </c>
      <c r="E729" s="205">
        <f t="shared" ref="E729" si="43">D729</f>
        <v>53.13</v>
      </c>
      <c r="F729" s="178"/>
    </row>
    <row r="730" spans="1:13" ht="62.25" customHeight="1" x14ac:dyDescent="0.3">
      <c r="A730" s="212"/>
      <c r="B730" s="211" t="s">
        <v>737</v>
      </c>
      <c r="C730" s="214"/>
      <c r="D730" s="210">
        <v>379.36</v>
      </c>
      <c r="E730" s="205">
        <f t="shared" si="41"/>
        <v>379.36</v>
      </c>
      <c r="F730" s="178"/>
    </row>
    <row r="731" spans="1:13" ht="75" hidden="1" x14ac:dyDescent="0.3">
      <c r="A731" s="212"/>
      <c r="B731" s="252" t="s">
        <v>738</v>
      </c>
      <c r="C731" s="214"/>
      <c r="D731" s="215">
        <v>17.91</v>
      </c>
      <c r="E731" s="205">
        <f t="shared" si="41"/>
        <v>17.91</v>
      </c>
      <c r="F731" s="178"/>
    </row>
    <row r="732" spans="1:13" ht="75" hidden="1" x14ac:dyDescent="0.3">
      <c r="A732" s="212"/>
      <c r="B732" s="252" t="s">
        <v>739</v>
      </c>
      <c r="C732" s="214"/>
      <c r="D732" s="215">
        <v>17.489999999999998</v>
      </c>
      <c r="E732" s="205">
        <f t="shared" si="41"/>
        <v>17.489999999999998</v>
      </c>
      <c r="F732" s="178"/>
    </row>
    <row r="733" spans="1:13" ht="75" hidden="1" x14ac:dyDescent="0.3">
      <c r="A733" s="212"/>
      <c r="B733" s="252" t="s">
        <v>740</v>
      </c>
      <c r="C733" s="214"/>
      <c r="D733" s="215">
        <v>18.57</v>
      </c>
      <c r="E733" s="205">
        <f t="shared" si="41"/>
        <v>18.57</v>
      </c>
      <c r="F733" s="178"/>
    </row>
    <row r="734" spans="1:13" ht="60" customHeight="1" x14ac:dyDescent="0.3">
      <c r="A734" s="212"/>
      <c r="B734" s="211" t="s">
        <v>864</v>
      </c>
      <c r="C734" s="214"/>
      <c r="D734" s="215">
        <v>19.79</v>
      </c>
      <c r="E734" s="205">
        <f t="shared" ref="E734" si="44">D734</f>
        <v>19.79</v>
      </c>
      <c r="F734" s="178"/>
    </row>
    <row r="735" spans="1:13" ht="60.75" customHeight="1" x14ac:dyDescent="0.3">
      <c r="A735" s="212"/>
      <c r="B735" s="211" t="s">
        <v>741</v>
      </c>
      <c r="C735" s="214"/>
      <c r="D735" s="215">
        <v>15.15</v>
      </c>
      <c r="E735" s="205">
        <f t="shared" si="41"/>
        <v>15.15</v>
      </c>
      <c r="F735" s="178"/>
    </row>
    <row r="736" spans="1:13" ht="76.150000000000006" hidden="1" customHeight="1" x14ac:dyDescent="0.3">
      <c r="A736" s="208"/>
      <c r="B736" s="211" t="s">
        <v>742</v>
      </c>
      <c r="C736" s="209"/>
      <c r="D736" s="215">
        <v>111.31</v>
      </c>
      <c r="E736" s="205">
        <f t="shared" si="41"/>
        <v>111.31</v>
      </c>
      <c r="F736" s="178"/>
    </row>
    <row r="737" spans="1:6" ht="37.5" hidden="1" x14ac:dyDescent="0.3">
      <c r="A737" s="208"/>
      <c r="B737" s="211" t="s">
        <v>743</v>
      </c>
      <c r="C737" s="209"/>
      <c r="D737" s="204">
        <v>1714.63</v>
      </c>
      <c r="E737" s="205">
        <f t="shared" si="41"/>
        <v>1714.63</v>
      </c>
      <c r="F737" s="178"/>
    </row>
    <row r="738" spans="1:6" ht="60.75" customHeight="1" x14ac:dyDescent="0.3">
      <c r="A738" s="208"/>
      <c r="B738" s="211" t="s">
        <v>817</v>
      </c>
      <c r="C738" s="209"/>
      <c r="D738" s="204">
        <v>15.49</v>
      </c>
      <c r="E738" s="205">
        <f t="shared" si="41"/>
        <v>15.49</v>
      </c>
      <c r="F738" s="178"/>
    </row>
    <row r="739" spans="1:6" ht="62.25" customHeight="1" x14ac:dyDescent="0.3">
      <c r="A739" s="208"/>
      <c r="B739" s="211" t="s">
        <v>818</v>
      </c>
      <c r="C739" s="209"/>
      <c r="D739" s="204">
        <v>15.81</v>
      </c>
      <c r="E739" s="205">
        <f t="shared" si="41"/>
        <v>15.81</v>
      </c>
      <c r="F739" s="178"/>
    </row>
    <row r="740" spans="1:6" ht="60" customHeight="1" x14ac:dyDescent="0.3">
      <c r="A740" s="208"/>
      <c r="B740" s="211" t="s">
        <v>860</v>
      </c>
      <c r="C740" s="209"/>
      <c r="D740" s="204">
        <v>23.1</v>
      </c>
      <c r="E740" s="205">
        <f t="shared" ref="E740" si="45">D740</f>
        <v>23.1</v>
      </c>
      <c r="F740" s="178"/>
    </row>
    <row r="741" spans="1:6" ht="41.25" customHeight="1" x14ac:dyDescent="0.3">
      <c r="A741" s="208"/>
      <c r="B741" s="211" t="s">
        <v>865</v>
      </c>
      <c r="C741" s="209"/>
      <c r="D741" s="204">
        <v>19.03</v>
      </c>
      <c r="E741" s="205">
        <f t="shared" si="41"/>
        <v>19.03</v>
      </c>
      <c r="F741" s="178"/>
    </row>
    <row r="742" spans="1:6" ht="59.25" customHeight="1" x14ac:dyDescent="0.3">
      <c r="A742" s="208"/>
      <c r="B742" s="211" t="s">
        <v>860</v>
      </c>
      <c r="C742" s="209"/>
      <c r="D742" s="204">
        <v>23.1</v>
      </c>
      <c r="E742" s="205">
        <f t="shared" si="41"/>
        <v>23.1</v>
      </c>
      <c r="F742" s="178"/>
    </row>
    <row r="743" spans="1:6" ht="37.5" x14ac:dyDescent="0.3">
      <c r="A743" s="208"/>
      <c r="B743" s="211" t="s">
        <v>866</v>
      </c>
      <c r="C743" s="209"/>
      <c r="D743" s="204">
        <v>5.6</v>
      </c>
      <c r="E743" s="205">
        <f t="shared" si="41"/>
        <v>5.6</v>
      </c>
      <c r="F743" s="178"/>
    </row>
    <row r="744" spans="1:6" ht="37.5" x14ac:dyDescent="0.3">
      <c r="A744" s="208"/>
      <c r="B744" s="211" t="s">
        <v>867</v>
      </c>
      <c r="C744" s="209"/>
      <c r="D744" s="215">
        <v>26.58</v>
      </c>
      <c r="E744" s="205">
        <f t="shared" si="41"/>
        <v>26.58</v>
      </c>
      <c r="F744" s="178"/>
    </row>
    <row r="745" spans="1:6" ht="37.5" hidden="1" x14ac:dyDescent="0.3">
      <c r="A745" s="208"/>
      <c r="B745" s="253" t="s">
        <v>744</v>
      </c>
      <c r="C745" s="216">
        <v>3.26</v>
      </c>
      <c r="D745" s="217">
        <v>9.6999999999999993</v>
      </c>
      <c r="E745" s="205">
        <f t="shared" si="41"/>
        <v>9.6999999999999993</v>
      </c>
      <c r="F745" s="178"/>
    </row>
    <row r="746" spans="1:6" ht="56.25" x14ac:dyDescent="0.3">
      <c r="A746" s="208"/>
      <c r="B746" s="62" t="s">
        <v>861</v>
      </c>
      <c r="C746" s="216"/>
      <c r="D746" s="241">
        <v>52.65</v>
      </c>
      <c r="E746" s="205">
        <f t="shared" si="41"/>
        <v>52.65</v>
      </c>
      <c r="F746" s="178"/>
    </row>
    <row r="747" spans="1:6" x14ac:dyDescent="0.3">
      <c r="A747" s="208"/>
      <c r="B747" s="62" t="s">
        <v>745</v>
      </c>
      <c r="C747" s="201"/>
      <c r="D747" s="219">
        <v>1.55</v>
      </c>
      <c r="E747" s="255">
        <f>D747</f>
        <v>1.55</v>
      </c>
    </row>
    <row r="748" spans="1:6" ht="37.9" customHeight="1" x14ac:dyDescent="0.3">
      <c r="A748" s="208"/>
      <c r="B748" s="62" t="s">
        <v>746</v>
      </c>
      <c r="C748" s="94"/>
      <c r="D748" s="241">
        <v>421.27</v>
      </c>
      <c r="E748" s="218">
        <f t="shared" ref="E748" si="46">C748+D748</f>
        <v>421.27</v>
      </c>
    </row>
    <row r="749" spans="1:6" x14ac:dyDescent="0.3">
      <c r="A749" s="220"/>
      <c r="B749" s="220"/>
      <c r="C749" s="220"/>
      <c r="D749" s="221"/>
      <c r="E749" s="222"/>
    </row>
    <row r="750" spans="1:6" x14ac:dyDescent="0.3">
      <c r="A750" s="223" t="s">
        <v>545</v>
      </c>
      <c r="B750" s="224"/>
      <c r="C750" s="220"/>
      <c r="D750" s="221" t="s">
        <v>747</v>
      </c>
      <c r="E750" s="222"/>
    </row>
    <row r="751" spans="1:6" x14ac:dyDescent="0.3">
      <c r="A751" s="225"/>
      <c r="B751" s="224"/>
      <c r="C751" s="220"/>
      <c r="D751" s="221"/>
      <c r="E751" s="222"/>
    </row>
    <row r="752" spans="1:6" x14ac:dyDescent="0.3">
      <c r="A752" s="316" t="s">
        <v>352</v>
      </c>
      <c r="B752" s="316"/>
      <c r="C752" s="220"/>
      <c r="D752" s="221" t="s">
        <v>816</v>
      </c>
      <c r="E752" s="222"/>
    </row>
    <row r="753" spans="1:2" x14ac:dyDescent="0.3">
      <c r="A753" s="310"/>
      <c r="B753" s="310"/>
    </row>
  </sheetData>
  <mergeCells count="93">
    <mergeCell ref="B488:D488"/>
    <mergeCell ref="B489:D489"/>
    <mergeCell ref="B490:D490"/>
    <mergeCell ref="B498:D498"/>
    <mergeCell ref="B500:D500"/>
    <mergeCell ref="A452:E452"/>
    <mergeCell ref="A469:E469"/>
    <mergeCell ref="A484:E484"/>
    <mergeCell ref="A485:E485"/>
    <mergeCell ref="B487:D487"/>
    <mergeCell ref="A394:E394"/>
    <mergeCell ref="A409:E409"/>
    <mergeCell ref="A421:E421"/>
    <mergeCell ref="A430:E430"/>
    <mergeCell ref="A443:E443"/>
    <mergeCell ref="A365:B365"/>
    <mergeCell ref="A366:B366"/>
    <mergeCell ref="A371:B371"/>
    <mergeCell ref="A372:B372"/>
    <mergeCell ref="A373:B373"/>
    <mergeCell ref="A322:B322"/>
    <mergeCell ref="A323:B323"/>
    <mergeCell ref="A324:E324"/>
    <mergeCell ref="A336:E336"/>
    <mergeCell ref="A364:B364"/>
    <mergeCell ref="A265:B265"/>
    <mergeCell ref="A266:E266"/>
    <mergeCell ref="A271:B271"/>
    <mergeCell ref="A272:B272"/>
    <mergeCell ref="A273:E273"/>
    <mergeCell ref="A243:E243"/>
    <mergeCell ref="A257:B257"/>
    <mergeCell ref="A258:B258"/>
    <mergeCell ref="A259:E259"/>
    <mergeCell ref="A264:B264"/>
    <mergeCell ref="A223:B223"/>
    <mergeCell ref="A224:E224"/>
    <mergeCell ref="A233:B233"/>
    <mergeCell ref="A234:E234"/>
    <mergeCell ref="A242:B242"/>
    <mergeCell ref="A753:B753"/>
    <mergeCell ref="A699:D699"/>
    <mergeCell ref="A703:D703"/>
    <mergeCell ref="A708:D708"/>
    <mergeCell ref="A709:D709"/>
    <mergeCell ref="A707:E707"/>
    <mergeCell ref="A721:E721"/>
    <mergeCell ref="A713:D713"/>
    <mergeCell ref="A717:D717"/>
    <mergeCell ref="A752:B752"/>
    <mergeCell ref="A695:D695"/>
    <mergeCell ref="E13:E16"/>
    <mergeCell ref="B599:E599"/>
    <mergeCell ref="B531:E531"/>
    <mergeCell ref="A513:E513"/>
    <mergeCell ref="B514:E514"/>
    <mergeCell ref="A666:E666"/>
    <mergeCell ref="B667:E667"/>
    <mergeCell ref="A690:D690"/>
    <mergeCell ref="A689:E689"/>
    <mergeCell ref="A691:D691"/>
    <mergeCell ref="A687:E687"/>
    <mergeCell ref="A682:E682"/>
    <mergeCell ref="B49:E49"/>
    <mergeCell ref="A100:E100"/>
    <mergeCell ref="A147:E147"/>
    <mergeCell ref="A8:E8"/>
    <mergeCell ref="A9:E9"/>
    <mergeCell ref="A10:E10"/>
    <mergeCell ref="B19:E19"/>
    <mergeCell ref="A18:E18"/>
    <mergeCell ref="C13:C16"/>
    <mergeCell ref="D13:D16"/>
    <mergeCell ref="A11:E11"/>
    <mergeCell ref="A13:A16"/>
    <mergeCell ref="B13:B16"/>
    <mergeCell ref="D12:E12"/>
    <mergeCell ref="A146:E146"/>
    <mergeCell ref="A122:E122"/>
    <mergeCell ref="A167:B167"/>
    <mergeCell ref="A168:E168"/>
    <mergeCell ref="A186:B186"/>
    <mergeCell ref="B124:J124"/>
    <mergeCell ref="A188:E188"/>
    <mergeCell ref="A203:B203"/>
    <mergeCell ref="A204:E204"/>
    <mergeCell ref="A213:B213"/>
    <mergeCell ref="A214:E214"/>
    <mergeCell ref="I661:Q661"/>
    <mergeCell ref="I662:N662"/>
    <mergeCell ref="I663:N663"/>
    <mergeCell ref="I664:N664"/>
    <mergeCell ref="B661:E661"/>
  </mergeCells>
  <pageMargins left="0.59055118110236227" right="0" top="0" bottom="0" header="0.31496062992125984" footer="0.31496062992125984"/>
  <pageSetup paperSize="9" scale="66" orientation="portrait" r:id="rId1"/>
  <rowBreaks count="10" manualBreakCount="10">
    <brk id="48" max="12" man="1"/>
    <brk id="79" max="12" man="1"/>
    <brk id="117" max="12" man="1"/>
    <brk id="167" max="12" man="1"/>
    <brk id="233" max="12" man="1"/>
    <brk id="468" max="12" man="1"/>
    <brk id="509" max="12" man="1"/>
    <brk id="561" max="12" man="1"/>
    <brk id="607" max="12" man="1"/>
    <brk id="66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01.02.2021 Ин</vt:lpstr>
      <vt:lpstr>'с 01.02.2021 Ин'!Область_печати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2014-01-14T14:09:34Z</cp:lastPrinted>
  <dcterms:created xsi:type="dcterms:W3CDTF">2006-09-16T00:00:00Z</dcterms:created>
  <dcterms:modified xsi:type="dcterms:W3CDTF">2021-06-29T07:47:12Z</dcterms:modified>
</cp:coreProperties>
</file>