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2.2021" sheetId="10" r:id="rId1"/>
  </sheets>
  <definedNames>
    <definedName name="_xlnm.Print_Area" localSheetId="0">'с 01.02.2021'!$A$1:$J$638</definedName>
  </definedNames>
  <calcPr calcId="152511" fullPrecision="0"/>
</workbook>
</file>

<file path=xl/calcChain.xml><?xml version="1.0" encoding="utf-8"?>
<calcChain xmlns="http://schemas.openxmlformats.org/spreadsheetml/2006/main">
  <c r="E557" i="10" l="1"/>
  <c r="E556" i="10"/>
  <c r="E555" i="10"/>
  <c r="E554" i="10"/>
  <c r="E553" i="10"/>
  <c r="E552" i="10"/>
  <c r="E551" i="10"/>
  <c r="E550" i="10"/>
  <c r="E549" i="10"/>
  <c r="E548" i="10"/>
  <c r="E534" i="10"/>
  <c r="E533" i="10"/>
  <c r="E532" i="10"/>
  <c r="E531" i="10"/>
  <c r="E530" i="10"/>
  <c r="E529" i="10"/>
  <c r="E536" i="10"/>
  <c r="E611" i="10" l="1"/>
  <c r="E607" i="10"/>
  <c r="E603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562" i="10" l="1"/>
  <c r="E579" i="10" l="1"/>
  <c r="E578" i="10"/>
  <c r="E145" i="10"/>
  <c r="E142" i="10"/>
  <c r="E141" i="10"/>
  <c r="E140" i="10"/>
  <c r="E139" i="10"/>
  <c r="E138" i="10"/>
  <c r="E137" i="10"/>
  <c r="E136" i="10"/>
  <c r="E135" i="10"/>
  <c r="E134" i="10"/>
  <c r="E132" i="10"/>
  <c r="E131" i="10"/>
  <c r="E130" i="10"/>
  <c r="E128" i="10"/>
  <c r="E616" i="10" l="1"/>
  <c r="E615" i="10"/>
  <c r="E614" i="10"/>
  <c r="E613" i="10"/>
  <c r="E576" i="10" l="1"/>
  <c r="E574" i="10"/>
  <c r="E572" i="10"/>
  <c r="E570" i="10"/>
  <c r="E568" i="10"/>
  <c r="E508" i="10" l="1"/>
  <c r="E505" i="10"/>
  <c r="E502" i="10"/>
  <c r="E501" i="10"/>
  <c r="E495" i="10"/>
  <c r="E492" i="10"/>
  <c r="E491" i="10"/>
  <c r="E481" i="10"/>
  <c r="E478" i="10"/>
  <c r="E477" i="10"/>
  <c r="E475" i="10"/>
  <c r="E474" i="10"/>
  <c r="E473" i="10"/>
  <c r="E471" i="10"/>
  <c r="E470" i="10"/>
  <c r="E466" i="10"/>
  <c r="E465" i="10"/>
  <c r="E464" i="10"/>
  <c r="E463" i="10"/>
  <c r="E462" i="10"/>
  <c r="E461" i="10"/>
  <c r="E460" i="10"/>
  <c r="E459" i="10"/>
  <c r="E457" i="10"/>
  <c r="E456" i="10"/>
  <c r="E450" i="10"/>
  <c r="E449" i="10"/>
  <c r="E447" i="10"/>
  <c r="E446" i="10"/>
  <c r="E445" i="10"/>
  <c r="E444" i="10"/>
  <c r="E441" i="10"/>
  <c r="E438" i="10"/>
  <c r="E436" i="10"/>
  <c r="E434" i="10"/>
  <c r="E433" i="10"/>
  <c r="E432" i="10"/>
  <c r="E428" i="10"/>
  <c r="E427" i="10"/>
  <c r="E425" i="10"/>
  <c r="E424" i="10"/>
  <c r="E423" i="10"/>
  <c r="E422" i="10"/>
  <c r="E418" i="10"/>
  <c r="E417" i="10"/>
  <c r="E416" i="10"/>
  <c r="E415" i="10"/>
  <c r="E414" i="10"/>
  <c r="E413" i="10"/>
  <c r="E412" i="10"/>
  <c r="E411" i="10"/>
  <c r="E410" i="10"/>
  <c r="E403" i="10"/>
  <c r="E402" i="10"/>
  <c r="E400" i="10"/>
  <c r="E399" i="10"/>
  <c r="E398" i="10"/>
  <c r="E396" i="10"/>
  <c r="E395" i="10"/>
  <c r="E392" i="10"/>
  <c r="E391" i="10"/>
  <c r="E389" i="10"/>
  <c r="E387" i="10"/>
  <c r="E386" i="10"/>
  <c r="E384" i="10"/>
  <c r="E383" i="10"/>
  <c r="E381" i="10"/>
  <c r="E380" i="10"/>
  <c r="E379" i="10"/>
  <c r="E378" i="10"/>
  <c r="E377" i="10"/>
  <c r="E375" i="10"/>
  <c r="E374" i="10"/>
  <c r="E369" i="10"/>
  <c r="E368" i="10"/>
  <c r="E367" i="10"/>
  <c r="E362" i="10"/>
  <c r="E361" i="10"/>
  <c r="E360" i="10"/>
  <c r="E359" i="10"/>
  <c r="E358" i="10"/>
  <c r="E357" i="10"/>
  <c r="E356" i="10"/>
  <c r="E355" i="10"/>
  <c r="E354" i="10"/>
  <c r="E353" i="10"/>
  <c r="E347" i="10"/>
  <c r="E346" i="10"/>
  <c r="E344" i="10"/>
  <c r="E343" i="10"/>
  <c r="E342" i="10"/>
  <c r="E340" i="10"/>
  <c r="E339" i="10"/>
  <c r="E334" i="10"/>
  <c r="E331" i="10"/>
  <c r="E330" i="10"/>
  <c r="E328" i="10"/>
  <c r="E327" i="10"/>
  <c r="E326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83" i="10"/>
  <c r="E282" i="10"/>
  <c r="E280" i="10"/>
  <c r="E279" i="10"/>
  <c r="E278" i="10"/>
  <c r="E276" i="10"/>
  <c r="E275" i="10"/>
  <c r="E270" i="10"/>
  <c r="E269" i="10"/>
  <c r="E263" i="10"/>
  <c r="E262" i="10"/>
  <c r="E256" i="10"/>
  <c r="E255" i="10"/>
  <c r="E253" i="10"/>
  <c r="E252" i="10"/>
  <c r="E250" i="10"/>
  <c r="E249" i="10"/>
  <c r="E248" i="10"/>
  <c r="E246" i="10"/>
  <c r="E245" i="10"/>
  <c r="E241" i="10"/>
  <c r="E240" i="10"/>
  <c r="E237" i="10"/>
  <c r="E236" i="10"/>
  <c r="E232" i="10"/>
  <c r="E231" i="10"/>
  <c r="E228" i="10"/>
  <c r="E227" i="10"/>
  <c r="E222" i="10"/>
  <c r="E221" i="10"/>
  <c r="E218" i="10"/>
  <c r="E217" i="10"/>
  <c r="E212" i="10"/>
  <c r="E211" i="10"/>
  <c r="E209" i="10"/>
  <c r="E208" i="10"/>
  <c r="E207" i="10"/>
  <c r="E206" i="10"/>
  <c r="E202" i="10"/>
  <c r="E201" i="10"/>
  <c r="E200" i="10"/>
  <c r="E199" i="10"/>
  <c r="E197" i="10"/>
  <c r="E196" i="10"/>
  <c r="E192" i="10"/>
  <c r="E191" i="10"/>
  <c r="E185" i="10"/>
  <c r="E184" i="10"/>
  <c r="E181" i="10"/>
  <c r="E179" i="10"/>
  <c r="E178" i="10"/>
  <c r="E175" i="10"/>
  <c r="E174" i="10"/>
  <c r="E173" i="10"/>
  <c r="E171" i="10"/>
  <c r="E170" i="10"/>
  <c r="E166" i="10"/>
  <c r="E165" i="10"/>
  <c r="E162" i="10"/>
  <c r="E161" i="10"/>
  <c r="E159" i="10"/>
  <c r="E158" i="10"/>
  <c r="E154" i="10"/>
  <c r="E153" i="10"/>
  <c r="E152" i="10"/>
  <c r="E150" i="10"/>
  <c r="E149" i="10"/>
  <c r="E213" i="10" l="1"/>
  <c r="E242" i="10"/>
  <c r="E167" i="10"/>
  <c r="H427" i="10"/>
  <c r="E482" i="10"/>
  <c r="E506" i="10"/>
  <c r="E203" i="10"/>
  <c r="E223" i="10"/>
  <c r="E233" i="10"/>
  <c r="E467" i="10"/>
  <c r="E186" i="10"/>
  <c r="E322" i="10"/>
  <c r="E439" i="10"/>
  <c r="E258" i="10"/>
  <c r="E265" i="10" s="1"/>
  <c r="E272" i="10" s="1"/>
  <c r="E323" i="10"/>
  <c r="E335" i="10"/>
  <c r="E370" i="10"/>
  <c r="E371" i="10" s="1"/>
  <c r="E365" i="10"/>
  <c r="E372" i="10"/>
  <c r="E496" i="10"/>
  <c r="E257" i="10"/>
  <c r="E264" i="10" s="1"/>
  <c r="E271" i="10" s="1"/>
  <c r="E363" i="10"/>
  <c r="E364" i="10" s="1"/>
  <c r="H428" i="10" l="1"/>
  <c r="H429" i="10"/>
  <c r="H433" i="10"/>
  <c r="H434" i="10"/>
  <c r="H435" i="10"/>
  <c r="E42" i="10" l="1"/>
  <c r="E41" i="10"/>
  <c r="E39" i="10"/>
  <c r="E38" i="10"/>
  <c r="E37" i="10"/>
  <c r="E36" i="10"/>
  <c r="E34" i="10"/>
  <c r="E33" i="10"/>
  <c r="E31" i="10"/>
  <c r="E30" i="10"/>
  <c r="E27" i="10"/>
  <c r="E26" i="10"/>
  <c r="E24" i="10"/>
  <c r="E23" i="10"/>
  <c r="E564" i="10" l="1"/>
  <c r="E560" i="10"/>
  <c r="E561" i="10"/>
  <c r="E559" i="10"/>
  <c r="E547" i="10"/>
  <c r="E546" i="10"/>
  <c r="E523" i="10"/>
  <c r="E524" i="10"/>
  <c r="E525" i="10"/>
  <c r="E526" i="10"/>
  <c r="E527" i="10"/>
  <c r="E528" i="10"/>
  <c r="E535" i="10"/>
  <c r="E537" i="10"/>
  <c r="E539" i="10"/>
  <c r="E541" i="10"/>
  <c r="E543" i="10"/>
  <c r="E544" i="10"/>
  <c r="E522" i="10"/>
  <c r="E513" i="10"/>
  <c r="E514" i="10"/>
  <c r="E515" i="10"/>
  <c r="E516" i="10"/>
  <c r="E517" i="10"/>
  <c r="E518" i="10"/>
  <c r="E519" i="10"/>
  <c r="E520" i="10"/>
  <c r="E512" i="10"/>
  <c r="E123" i="10"/>
  <c r="E121" i="10"/>
  <c r="E120" i="10"/>
  <c r="E118" i="10"/>
  <c r="E117" i="10"/>
  <c r="E116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99" i="10"/>
  <c r="E98" i="10"/>
  <c r="E97" i="10"/>
  <c r="E95" i="10"/>
  <c r="E93" i="10"/>
  <c r="E91" i="10"/>
  <c r="E88" i="10"/>
  <c r="E86" i="10"/>
  <c r="E84" i="10"/>
  <c r="E81" i="10"/>
  <c r="E79" i="10"/>
  <c r="E75" i="10"/>
  <c r="E77" i="10"/>
  <c r="E73" i="10"/>
  <c r="E71" i="10"/>
  <c r="E69" i="10"/>
  <c r="E67" i="10"/>
  <c r="E65" i="10"/>
  <c r="E63" i="10"/>
  <c r="E61" i="10"/>
  <c r="E59" i="10"/>
  <c r="E56" i="10"/>
  <c r="E54" i="10"/>
  <c r="E52" i="10"/>
  <c r="E46" i="10"/>
  <c r="E45" i="10"/>
  <c r="E584" i="10" l="1"/>
  <c r="E585" i="10"/>
  <c r="E588" i="10"/>
  <c r="E589" i="10"/>
  <c r="E592" i="10"/>
  <c r="E593" i="10"/>
  <c r="E596" i="10"/>
  <c r="E597" i="10"/>
  <c r="E43" i="10"/>
  <c r="E47" i="10"/>
  <c r="E48" i="10"/>
  <c r="E583" i="10" l="1"/>
  <c r="E591" i="10"/>
  <c r="E601" i="10"/>
  <c r="E609" i="10"/>
  <c r="E587" i="10"/>
  <c r="E595" i="10"/>
  <c r="E605" i="10"/>
</calcChain>
</file>

<file path=xl/comments1.xml><?xml version="1.0" encoding="utf-8"?>
<comments xmlns="http://schemas.openxmlformats.org/spreadsheetml/2006/main">
  <authors>
    <author>Автор</author>
  </authors>
  <commentList>
    <comment ref="C2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учета дополнений 1-13 
</t>
        </r>
      </text>
    </comment>
  </commentList>
</comments>
</file>

<file path=xl/sharedStrings.xml><?xml version="1.0" encoding="utf-8"?>
<sst xmlns="http://schemas.openxmlformats.org/spreadsheetml/2006/main" count="984" uniqueCount="680">
  <si>
    <t>2.19.</t>
  </si>
  <si>
    <t>Отсечение или деструкция электро/радиоволновым способом 1 элемента доброкачественного новообразования кожи вирусной этиологии (папиллома, контагиозный моллюск, остроконечная кондилома)</t>
  </si>
  <si>
    <t>2.20.</t>
  </si>
  <si>
    <t>Электрорадиокоагуляция мелких сливных элементов доброкачественного новообразования кожи вирусной этиологии (остроконечные кандиломы, папилломы) за 1 см.кв.</t>
  </si>
  <si>
    <t>2.21.</t>
  </si>
  <si>
    <t>Электрорадиокоагуляция гипертрофических рубцов после перенесенных разрывов кожи промежности за 1 см</t>
  </si>
  <si>
    <t>3.38.</t>
  </si>
  <si>
    <t>Радиоволновая коагуляция</t>
  </si>
  <si>
    <t>3.39.</t>
  </si>
  <si>
    <t>Радиоволновая конизация шейки матки</t>
  </si>
  <si>
    <t>3.39.1.</t>
  </si>
  <si>
    <t>3.40.</t>
  </si>
  <si>
    <t>Радиоволновая эксцизия</t>
  </si>
  <si>
    <t>3.40.1.</t>
  </si>
  <si>
    <t>Биопсия шейки матки радиоволновым методом</t>
  </si>
  <si>
    <t>3.41.1.</t>
  </si>
  <si>
    <t>Биопсия шейки матки радиоволновым методом (местная анестезия)</t>
  </si>
  <si>
    <t>3.41.2.</t>
  </si>
  <si>
    <t>УТВЕРЖДАЮ</t>
  </si>
  <si>
    <t>"Городская гинекологическая больница"</t>
  </si>
  <si>
    <t>НА ПЛАТНЫЕ УСЛУГИ, ОКАЗЫВАЕМЫЕ В УЗ "ГОРОДСКАЯ ГИНЕКОЛОГИЧЕСКАЯ БОЛЬНИЦА"</t>
  </si>
  <si>
    <t>№ п/п по уведомлению</t>
  </si>
  <si>
    <t>Наименование услуг</t>
  </si>
  <si>
    <t>ИНСТРУМЕНТАЛЬНАЯ ДИАГНОСТИКА:</t>
  </si>
  <si>
    <t>1.</t>
  </si>
  <si>
    <t>Лучевая диагностика</t>
  </si>
  <si>
    <t>1.1.</t>
  </si>
  <si>
    <t>1.1.1.</t>
  </si>
  <si>
    <t>Рентгенологические исследования органов грудной полости</t>
  </si>
  <si>
    <t>1.1.1.2.</t>
  </si>
  <si>
    <t>1.1.1.2.1.</t>
  </si>
  <si>
    <t>в одной проекции</t>
  </si>
  <si>
    <t>1.1.1.2.2.</t>
  </si>
  <si>
    <t>в двух проекциях</t>
  </si>
  <si>
    <t>1.1.2.</t>
  </si>
  <si>
    <t>1.1.2.3.</t>
  </si>
  <si>
    <t>1.1.2.14.</t>
  </si>
  <si>
    <t>1.1.3.</t>
  </si>
  <si>
    <t>1.1.3.1.</t>
  </si>
  <si>
    <t>1.1.3.1.1.</t>
  </si>
  <si>
    <t>1.1.3.1.2.</t>
  </si>
  <si>
    <t>1.1.3.2.</t>
  </si>
  <si>
    <t>1.1.3.2.1.</t>
  </si>
  <si>
    <t>1.1.3.2.2.</t>
  </si>
  <si>
    <t>1.1.3.3.</t>
  </si>
  <si>
    <t>1.1.3.3.1.</t>
  </si>
  <si>
    <t>1.1.3.3.2.</t>
  </si>
  <si>
    <t>1.1.3.4.</t>
  </si>
  <si>
    <t>1.1.3.17.</t>
  </si>
  <si>
    <t>1.1.4.</t>
  </si>
  <si>
    <t>Рентгенологические исследования применямые в урологии и гинекологии:</t>
  </si>
  <si>
    <t>1.1.6.</t>
  </si>
  <si>
    <t>Заочная консультация по предоставленным рентгенограммам с оформлением протокола</t>
  </si>
  <si>
    <t>3.</t>
  </si>
  <si>
    <t>Ультразвуковая диагностика:</t>
  </si>
  <si>
    <t>3.1.</t>
  </si>
  <si>
    <t>Ультразвуковое исследование органов брюшной полости:</t>
  </si>
  <si>
    <t>3.1.1.</t>
  </si>
  <si>
    <t>печень, желчный пузырь без определения функции: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</si>
  <si>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</si>
  <si>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</si>
  <si>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3.1.3.</t>
  </si>
  <si>
    <t>поджелудочная железа:</t>
  </si>
  <si>
    <t>3.1.3.1.</t>
  </si>
  <si>
    <t>3.1.5.</t>
  </si>
  <si>
    <t>селезенка:</t>
  </si>
  <si>
    <t>3.1.5.1.</t>
  </si>
  <si>
    <t>3.2.</t>
  </si>
  <si>
    <t>Ультразвуковые исследования органов мочеполовой системы:</t>
  </si>
  <si>
    <t>3.2.1.</t>
  </si>
  <si>
    <t>почки и надпочечники:</t>
  </si>
  <si>
    <t>3.2.1.1.</t>
  </si>
  <si>
    <t>3.2.2.</t>
  </si>
  <si>
    <t>мочевой пузырь:</t>
  </si>
  <si>
    <t>3.2.2.1.</t>
  </si>
  <si>
    <t>3.2.3.</t>
  </si>
  <si>
    <t>мочевой пузырь с определением остаточной мочи:</t>
  </si>
  <si>
    <t>3.2.3.1.</t>
  </si>
  <si>
    <t>3.2.4.</t>
  </si>
  <si>
    <t>почки, надпочечники и мочевой пузырь:</t>
  </si>
  <si>
    <t>3.2.4.1.</t>
  </si>
  <si>
    <t>3.2.5.</t>
  </si>
  <si>
    <t>почки, надпочечники и мочевой пузырь с определением остаточной мочи:</t>
  </si>
  <si>
    <t>3.2.5.1.</t>
  </si>
  <si>
    <t>3.2.10.</t>
  </si>
  <si>
    <t>Матка и придатки с мочевым пузырем (трансабдоминально)</t>
  </si>
  <si>
    <t>3.2.10.1.</t>
  </si>
  <si>
    <t>3.2.11.</t>
  </si>
  <si>
    <t>Матка и придатки (трансвагинально)</t>
  </si>
  <si>
    <t>3.2.11.1.</t>
  </si>
  <si>
    <t>3.2.12.</t>
  </si>
  <si>
    <t>Плод в 1 триместре до 11 недель беременности</t>
  </si>
  <si>
    <t>3.2.12.1.</t>
  </si>
  <si>
    <t>3.2.13.</t>
  </si>
  <si>
    <t>Плод в 1 триместре с 11 до 14 недель беременности</t>
  </si>
  <si>
    <t>3.2.13.1.</t>
  </si>
  <si>
    <t>3.2.14.</t>
  </si>
  <si>
    <t>Плод в II и III триместрах беременности</t>
  </si>
  <si>
    <t>3.2.14.1.</t>
  </si>
  <si>
    <t>3.2.15.</t>
  </si>
  <si>
    <t>Плод в I триместре с 11 до 14 недель беременности или в II или III триместрах беременности при наличии пороков плода</t>
  </si>
  <si>
    <t xml:space="preserve">3.2.15.1. 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</si>
  <si>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</si>
  <si>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</si>
  <si>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 xml:space="preserve">3.2.16.1. </t>
  </si>
  <si>
    <t>3.3.</t>
  </si>
  <si>
    <t>Ультразвуковое исследование других органов:</t>
  </si>
  <si>
    <t>3.3.1.</t>
  </si>
  <si>
    <t xml:space="preserve">Щитовидная железа с лимфатическими поверхностными узлами                              </t>
  </si>
  <si>
    <t>3.3.1.1.</t>
  </si>
  <si>
    <t>3.3.2.</t>
  </si>
  <si>
    <t>Молочные железы с лимфатическими поверхностными узлами</t>
  </si>
  <si>
    <t>3.3.2.1.</t>
  </si>
  <si>
    <t>3.3.4.</t>
  </si>
  <si>
    <t>Мягкие ткани</t>
  </si>
  <si>
    <t>3.3.4.1.</t>
  </si>
  <si>
    <t>3.4.</t>
  </si>
  <si>
    <t>Специальные ультразвуковые исследования:</t>
  </si>
  <si>
    <t>3.4.5.</t>
  </si>
  <si>
    <t>Дуплексное сканирование сосудов пуповины</t>
  </si>
  <si>
    <t>3.4.5.1.</t>
  </si>
  <si>
    <t>3.4.6.</t>
  </si>
  <si>
    <t>Дуплексное сканирование сосудов плода и матки</t>
  </si>
  <si>
    <t>3.4.6.1.</t>
  </si>
  <si>
    <t>3.4.8.</t>
  </si>
  <si>
    <t>Ультразвуковая метросальпингография</t>
  </si>
  <si>
    <t>3.4.8.1.</t>
  </si>
  <si>
    <t>3.4.22.</t>
  </si>
  <si>
    <t>Дуплексное сканирование сосудов одного анатомического региона</t>
  </si>
  <si>
    <t>3.4.22.1.</t>
  </si>
  <si>
    <t>3.4.25.</t>
  </si>
  <si>
    <t>3.4.26.</t>
  </si>
  <si>
    <t>ФИЗИОТЕРАПИЯ</t>
  </si>
  <si>
    <t xml:space="preserve">Электролечение: </t>
  </si>
  <si>
    <t xml:space="preserve">гальванизация общая, местная </t>
  </si>
  <si>
    <t>1.2.</t>
  </si>
  <si>
    <t>электрофорез постоянным, импульсным токами</t>
  </si>
  <si>
    <t>электрофорез постоянным, импульсным токами (с использование грязевого препарата "Биоль")</t>
  </si>
  <si>
    <t>1.9.</t>
  </si>
  <si>
    <t>электростимуляция нервно-мышечных структур в области туловища, конечностей</t>
  </si>
  <si>
    <t>1.11.</t>
  </si>
  <si>
    <t>диадинамотерапия</t>
  </si>
  <si>
    <t>1.12.</t>
  </si>
  <si>
    <t>амплипульстерапия</t>
  </si>
  <si>
    <t>1.16.</t>
  </si>
  <si>
    <t>электротерапия импульсными токами низкой частоты</t>
  </si>
  <si>
    <t>1.24.</t>
  </si>
  <si>
    <t>индуктотермия</t>
  </si>
  <si>
    <t>1.25.</t>
  </si>
  <si>
    <t>ультравысокочастотная терапия</t>
  </si>
  <si>
    <t>1.27.</t>
  </si>
  <si>
    <t>сантиметроволновая терапия</t>
  </si>
  <si>
    <t>1.28.</t>
  </si>
  <si>
    <t>микроволновая терапия полостная</t>
  </si>
  <si>
    <t>1.30.</t>
  </si>
  <si>
    <t>магнитотерапия местная</t>
  </si>
  <si>
    <t>1.31.</t>
  </si>
  <si>
    <t>магнитотерапия полостная</t>
  </si>
  <si>
    <t>2.</t>
  </si>
  <si>
    <t xml:space="preserve">Светолечение: </t>
  </si>
  <si>
    <t>2.6.</t>
  </si>
  <si>
    <t>видимое, инфракрасное облучение общее, местное</t>
  </si>
  <si>
    <t>2.7.</t>
  </si>
  <si>
    <t>лазеротерапия, магнитолазеротерапия чрескожная</t>
  </si>
  <si>
    <t>2.10.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</si>
  <si>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</si>
  <si>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</si>
  <si>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ультразвуковая терапия</t>
  </si>
  <si>
    <t>ультрафонофорез</t>
  </si>
  <si>
    <t>4.</t>
  </si>
  <si>
    <t>ЛАБОРАТОРНАЯ ДИАГНОСТИКА:</t>
  </si>
  <si>
    <t>1.3.</t>
  </si>
  <si>
    <t>1.3.2.</t>
  </si>
  <si>
    <t>3.7.</t>
  </si>
  <si>
    <t>1.4.</t>
  </si>
  <si>
    <t>6.</t>
  </si>
  <si>
    <t>ГИНЕКОЛОГИЯ:</t>
  </si>
  <si>
    <t>Гинекологические манипуляции и процедуры</t>
  </si>
  <si>
    <t>2.3.</t>
  </si>
  <si>
    <t>Кольпоскопия простая</t>
  </si>
  <si>
    <t>2.4.</t>
  </si>
  <si>
    <t>Кольпоскопия расширенная с цитологией, биопсией шейки матки и соскобом из цервикального канала</t>
  </si>
  <si>
    <t>2.5.</t>
  </si>
  <si>
    <t xml:space="preserve">Кольпоскопия расширенная с цитологией и биопсией шейки матки </t>
  </si>
  <si>
    <t>Кольпоскопия расширенная с цитологией</t>
  </si>
  <si>
    <t>2.15.</t>
  </si>
  <si>
    <t>Расширенная видеокольпоскопия с биопсией и выскабливанием цервикального канала (без распечатки снимка)</t>
  </si>
  <si>
    <t>2.16.</t>
  </si>
  <si>
    <t>Видеокольпоскопия (без распечатки снимка)</t>
  </si>
  <si>
    <t>3</t>
  </si>
  <si>
    <t>Гинекологические операции</t>
  </si>
  <si>
    <t>3.6.</t>
  </si>
  <si>
    <t>Введение внутриматочного средства контрацепции</t>
  </si>
  <si>
    <t>Удаление внутриматочного средства контрацепции</t>
  </si>
  <si>
    <t>3.15.</t>
  </si>
  <si>
    <t>Гистероскопия диагностическая</t>
  </si>
  <si>
    <t>3.16.</t>
  </si>
  <si>
    <t>Гистероскопия с биопсией эндометрия</t>
  </si>
  <si>
    <t>3.17.</t>
  </si>
  <si>
    <t>Гистероскопия с раздельным диагностическим выскабливанием</t>
  </si>
  <si>
    <t>3.19.</t>
  </si>
  <si>
    <t>Медицинский аборт с обследованием и обезболиванием</t>
  </si>
  <si>
    <t>3.29.</t>
  </si>
  <si>
    <t>Гистерорезектоскопия</t>
  </si>
  <si>
    <t>3.30.</t>
  </si>
  <si>
    <t>Медикаментозный аборт (с задержкой менструации до 49 дней)</t>
  </si>
  <si>
    <t>Лапароскопические операции</t>
  </si>
  <si>
    <t>4.1.</t>
  </si>
  <si>
    <t>Диагностическая лапароскопия</t>
  </si>
  <si>
    <t>4.2.</t>
  </si>
  <si>
    <t>Прижигание и пересечение маточных труб (стерилизация)</t>
  </si>
  <si>
    <t>КОНСУЛЬТАЦИИ ВРАЧЕЙ-СПЕЦИАЛИСТОВ, В ТОМ ЧИСЛЕ СОТРУДНИКОВ КАФЕДР:</t>
  </si>
  <si>
    <t>Консультация врачей-специалистов, в том числе 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</si>
  <si>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</si>
  <si>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хирургического профиля</t>
  </si>
  <si>
    <t>Врача-специалиста первой квалификационной категории:</t>
  </si>
  <si>
    <t>1.2.2.</t>
  </si>
  <si>
    <t>Врача-специалиста высшей квалификационной категории:</t>
  </si>
  <si>
    <t>1.6.</t>
  </si>
  <si>
    <t>Доцента, кандидата медицинских наук:</t>
  </si>
  <si>
    <t>1.6.2.</t>
  </si>
  <si>
    <t>1.1.8.</t>
  </si>
  <si>
    <t>Рентгенологические исследования на цифровом рентгеновском маммографическом аппарате "Маммоскан":</t>
  </si>
  <si>
    <t>1.1.8.1</t>
  </si>
  <si>
    <t>Рентгенография одной молочной железы  в одной проекции</t>
  </si>
  <si>
    <t>1.1.8.2</t>
  </si>
  <si>
    <t>Рентгенография одной молочной железы  в двух проекциях</t>
  </si>
  <si>
    <t>1.1.8.3</t>
  </si>
  <si>
    <t>Рентгенография двух молочных желез  в двух проекциях</t>
  </si>
  <si>
    <t>1.1.8.4</t>
  </si>
  <si>
    <t xml:space="preserve">Рентгенография мягких тканей подмышечной области </t>
  </si>
  <si>
    <t>Уход</t>
  </si>
  <si>
    <t>5.1.</t>
  </si>
  <si>
    <t>Организация ухода за пациентом в гинекологическом отделении при отсутствии медицинских показаний</t>
  </si>
  <si>
    <t>Врача-специалиста, кандидата медицинских наук:</t>
  </si>
  <si>
    <t>1.4.2.</t>
  </si>
  <si>
    <t>Гинекологическое отделении №1, палата № 503</t>
  </si>
  <si>
    <t>Гинекологическое отделении №2, палата №204</t>
  </si>
  <si>
    <t>Гинекологическое отделении №3, палата №10</t>
  </si>
  <si>
    <t>Гинекологическое отделении № 2, палата № 202, 302</t>
  </si>
  <si>
    <t>Гинекологическое отделении № 3, палата № 5</t>
  </si>
  <si>
    <t>ИТОГО ПРЕБЫВАНИЕ В ПАЛАТЕ № 5</t>
  </si>
  <si>
    <t>ИТОГО ПРЕБЫВАНИЕ В ПАЛАТЕ № 202, ПАЛАТЕ № 302</t>
  </si>
  <si>
    <t>ИТОГО ПРЕБЫВАНИЕ В ПАЛАТЕ № 402, ПАЛАТЕ № 502</t>
  </si>
  <si>
    <t>Гинекологическое отделении № 3, палата № 5А</t>
  </si>
  <si>
    <t>ИТОГО ПРЕБЫВАНИЕ В ПАЛАТЕ № 5А</t>
  </si>
  <si>
    <t>Гинекологическое отделении № 1, палата № 402, палата № 502</t>
  </si>
  <si>
    <r>
      <t xml:space="preserve">Цифровая трехмерная реконструкция плода </t>
    </r>
    <r>
      <rPr>
        <sz val="14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</si>
  <si>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Цифровая трехмерная реконструкция других органов и тканей </t>
    </r>
    <r>
      <rPr>
        <sz val="14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</si>
  <si>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СЕРВИСНЫЕ УСЛУГИ НА ПРЕБЫВАНИЕ В ОДНОМЕСТНОЙ ПАЛАТЕ ПОВЫШЕННОЙ КОМФОРТНОСТИ </t>
    </r>
    <r>
      <rPr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>:</t>
    </r>
  </si>
  <si>
    <r>
      <rPr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>палаты повышенной комфортности наряду с сервисными услугами предполагают организацию ухода за пациентом (см. "ГИНЕКОЛОГИЯ", п.5 "Уход")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</si>
  <si>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№1, палата № 402, 502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</si>
  <si>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№2, палата № 202, 302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</si>
  <si>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 5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</si>
  <si>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 5А</t>
    </r>
  </si>
  <si>
    <t>СЕРВИСНЫЕ УСЛУГИ НА ПРЕБЫВАНИЕ В ДВУХМЕСТНОЙ ПАЛАТЕ ПОВЫШЕННОЙ КОМФОРТНОСТИ * :</t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</si>
  <si>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№1, палата №503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</si>
  <si>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№2, палата №204</t>
    </r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</si>
  <si>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№10</t>
    </r>
  </si>
  <si>
    <t xml:space="preserve">Ведущий экономист </t>
  </si>
  <si>
    <r>
      <t xml:space="preserve">Лекарственные средства, изделия медицинского назначения и другие материалы, приобретенные за счет собственных средств, дополнительно оплачиваемые заказчиками.     </t>
    </r>
    <r>
      <rPr>
        <b/>
        <i/>
        <sz val="16"/>
        <rFont val="Times New Roman"/>
        <family val="1"/>
        <charset val="204"/>
      </rPr>
      <t>Наличие и стоимость предварительно рекомендуется уточнять.</t>
    </r>
  </si>
  <si>
    <t>Тариф, руб.коп.</t>
  </si>
  <si>
    <t>Стоимость материалов и медикаментов, руб.коп.</t>
  </si>
  <si>
    <t>Стоимость услуги с материалами руб. коп.</t>
  </si>
  <si>
    <t>Пластические эстетические операции</t>
  </si>
  <si>
    <t>Пластика половых губ</t>
  </si>
  <si>
    <t>Восстановление девственной плевы (Гименопластика)</t>
  </si>
  <si>
    <t>Пластика промежности, леваторопластика, (кольпопиренеолеваторопластика)</t>
  </si>
  <si>
    <t>5.2.</t>
  </si>
  <si>
    <t>5.3.</t>
  </si>
  <si>
    <t>6.1.</t>
  </si>
  <si>
    <t>ФУНКЦИОНАЛЬНАЯ ДИАГНОСТИКА</t>
  </si>
  <si>
    <t>Электрокардиограмма в 12 отведениях без функциональных проб</t>
  </si>
  <si>
    <t xml:space="preserve">забор крови </t>
  </si>
  <si>
    <t>с забором крови</t>
  </si>
  <si>
    <t xml:space="preserve">ГРАЖДАНАМ РЕСПУБЛИКИ БЕЛАРУСЬ                               </t>
  </si>
  <si>
    <t>без забора</t>
  </si>
  <si>
    <t>без  забора крови</t>
  </si>
  <si>
    <t>Рентгенологические исследования  на цифровом рентгеновском аппарате КОСМОС</t>
  </si>
  <si>
    <t>Рентгенография (обзорная) грудной полости на цифровом рентгеновском аппарате КОСМОС</t>
  </si>
  <si>
    <t>Рентгенологические исследования органов брюшной полости (органов пищеварения) на цифровом рентгеновском аппарате КОСМОС:</t>
  </si>
  <si>
    <t>рентгенография (обзорная) брюшной полости на цифровом рентгеновском аппарате КОСМОС</t>
  </si>
  <si>
    <t>Пассаж бария по желудку и кишечнику на цифровом рентгеновском аппарате КОСМОС</t>
  </si>
  <si>
    <t>Рентгенологические исследования костно-суставной системы:</t>
  </si>
  <si>
    <t>Рентгенография отдела позвоночника  (любого) на цифровом рентгеновском аппарате КОСМОС:</t>
  </si>
  <si>
    <t xml:space="preserve">в одной проекции </t>
  </si>
  <si>
    <t xml:space="preserve">в двух проекциях </t>
  </si>
  <si>
    <t>Рентгенография периферических отделов скелета на цифровом рентгеновском аппарате КОСМОС</t>
  </si>
  <si>
    <t xml:space="preserve">Рентгенография черепа на цифровом рентгеновском аппарате КОСМОС: </t>
  </si>
  <si>
    <t>Рентгенография придаточных пазух носа на цифровом рентгеновском аппарате КОСМОС</t>
  </si>
  <si>
    <t>Рентгенография костей таза на цифровом рентгеновском аппарате КОСМОС</t>
  </si>
  <si>
    <t>Обзорная урография органов мочевой системы на цифровом рентгеновском аппарате КОСМОС</t>
  </si>
  <si>
    <t>1.1.4.1.</t>
  </si>
  <si>
    <t>Экскреторная  урография (с применением контрастного вещества)   на цифровом рентгеновском аппарате КОСМОС</t>
  </si>
  <si>
    <t>Общий анализ крови (со взятием крови из пальца):</t>
  </si>
  <si>
    <t>1.1</t>
  </si>
  <si>
    <t>Отдельные операции:</t>
  </si>
  <si>
    <t>Прием и регистрация проб</t>
  </si>
  <si>
    <t>каждое последующее</t>
  </si>
  <si>
    <t>взятие крови</t>
  </si>
  <si>
    <t>из пальца для всего спектра гематоло гических исследований в понятии "общий анализ крови"</t>
  </si>
  <si>
    <t xml:space="preserve">каждое последующее </t>
  </si>
  <si>
    <t>пробирка с ЭДТА К2 0.5мл</t>
  </si>
  <si>
    <t>Гематологические исследования:</t>
  </si>
  <si>
    <t>исследования крови:</t>
  </si>
  <si>
    <t>3.1.12.</t>
  </si>
  <si>
    <t>определение СОЭ:</t>
  </si>
  <si>
    <t>3.1.12.1.</t>
  </si>
  <si>
    <t>неавтоматизированным методом</t>
  </si>
  <si>
    <t xml:space="preserve"> каждое последующее</t>
  </si>
  <si>
    <t>3.1.2.</t>
  </si>
  <si>
    <t>микроскопический (морфологический) анализ клеток в препарате периферической крови с описанием форменных элементов (визуальное микроскопическое исследование):</t>
  </si>
  <si>
    <t>3.1.2.1.</t>
  </si>
  <si>
    <t>без патологии</t>
  </si>
  <si>
    <t>3.1.11.</t>
  </si>
  <si>
    <t>исследование пробы крови с использованием гематологических анализаторов:</t>
  </si>
  <si>
    <t>3.1.11.3.</t>
  </si>
  <si>
    <t>автоматических с дифференцировкой лейкоцитарной формулы:</t>
  </si>
  <si>
    <t>3.1.11.3.1.</t>
  </si>
  <si>
    <t>с ручной подачей образцов</t>
  </si>
  <si>
    <t xml:space="preserve">ИТОГО </t>
  </si>
  <si>
    <t>Общий анализ крови (с забором крови из вены):</t>
  </si>
  <si>
    <t>1.4.3.</t>
  </si>
  <si>
    <t>из вены</t>
  </si>
  <si>
    <t>пробирка вакуумная с ЭДТА К2</t>
  </si>
  <si>
    <t>Общий анализ мочи:</t>
  </si>
  <si>
    <t>КОНТЕЙНЕР в стоимость услуги не входит и оплачивается дополнительно</t>
  </si>
  <si>
    <t>Общеклинические исследования:</t>
  </si>
  <si>
    <t>2.1.</t>
  </si>
  <si>
    <t xml:space="preserve">исследование мочи  мануальными методами: </t>
  </si>
  <si>
    <t>2.1.14.</t>
  </si>
  <si>
    <t>проведение исследований мочи с помощью анализаторов:</t>
  </si>
  <si>
    <t>2.1.14.1.</t>
  </si>
  <si>
    <t xml:space="preserve">исследование комплекса параметров общего анализа мочи посредством полуавтомати ческих анализаторов на основе методов сухой химии  </t>
  </si>
  <si>
    <t>2.1.9.</t>
  </si>
  <si>
    <t>микроскопическое исследование осадка:</t>
  </si>
  <si>
    <t>2.1.9.1.</t>
  </si>
  <si>
    <t>в норме</t>
  </si>
  <si>
    <t>2.1.9.2.</t>
  </si>
  <si>
    <t>при патологии (белок в моче)</t>
  </si>
  <si>
    <t xml:space="preserve">ИТОГО стоимость ОБЩЕГО АНАЛИЗА МОЧИ </t>
  </si>
  <si>
    <t>Общий анализ мочи (на аппарате SYSMEX):</t>
  </si>
  <si>
    <t>2.1.14.6.</t>
  </si>
  <si>
    <t>проведение исследований мочи с помощью автоматического анализатора (физико-химический анализ мочи + анализ элементов мочевого осадка) в режиме автосамплера (100 образцов в чаc)  (аппарат СИСМЕКС)</t>
  </si>
  <si>
    <t>ИТОГО стоимость ОБЩЕГО АНАЛИЗА МОЧИ (на аппарате SYSMEX):</t>
  </si>
  <si>
    <t xml:space="preserve">Общий анализ мочи методом Нечипоренко: </t>
  </si>
  <si>
    <t>Общеклинические лабораторные исследования:</t>
  </si>
  <si>
    <t>исследование мочи мануальными методами:</t>
  </si>
  <si>
    <t>2.1.10.</t>
  </si>
  <si>
    <t>подсчет количества форменных элементов методом Нечипоренко</t>
  </si>
  <si>
    <t>ИТОГО стоимость АНАЛИЗ МОЧИ ПО НЕЧИПОРЕНКО</t>
  </si>
  <si>
    <t xml:space="preserve">Общий анализ мочи по методу Зимницкого: </t>
  </si>
  <si>
    <t>2.1.11.</t>
  </si>
  <si>
    <t>определение концентрационной способности почек по Зимницкому</t>
  </si>
  <si>
    <t>ИТОГО стоимость  АНАЛИЗ МОЧИ ПО ЗИМНИЦКОМУ</t>
  </si>
  <si>
    <t>Анализ мазка:</t>
  </si>
  <si>
    <t>2.10.1.</t>
  </si>
  <si>
    <t>микроскопическое исследование:</t>
  </si>
  <si>
    <t>2.10.1.2.</t>
  </si>
  <si>
    <r>
      <t xml:space="preserve">препаратов, окрашенных метиленовым синим               </t>
    </r>
    <r>
      <rPr>
        <b/>
        <sz val="12"/>
        <rFont val="Times New Roman"/>
        <family val="1"/>
        <charset val="204"/>
      </rPr>
      <t xml:space="preserve">    единичное</t>
    </r>
  </si>
  <si>
    <t>ИТОГО стоимость АНАЛИЗА МАЗКА</t>
  </si>
  <si>
    <t>Определение групп крови и резус-фактора с использованием гелевых карт (ID-карт)(с забором крови из вены):</t>
  </si>
  <si>
    <t>пробирка вакуумная с гепарином</t>
  </si>
  <si>
    <t>1.5.</t>
  </si>
  <si>
    <t>обработка венозной крови для получения плазмы или сыворотки</t>
  </si>
  <si>
    <t>1.5.1.</t>
  </si>
  <si>
    <t>сыворотки</t>
  </si>
  <si>
    <t>7.5.</t>
  </si>
  <si>
    <t>иммуногематология:</t>
  </si>
  <si>
    <t>7.5.10.1.</t>
  </si>
  <si>
    <t>определение групп крови по системе AB0 перекрестным методом и резус-фактора в гелевой тест-системе с применением ID-карт на ID-центрифуге</t>
  </si>
  <si>
    <t>ИТОГО стоимость ГРУППЫ КРОВИ И РЕЗУС-ФАКТОРА (с забором крови из вены)</t>
  </si>
  <si>
    <t>ИТОГО стоимость ГРУППЫ КРОВИ И РЕЗУС-ФАКТОРА (без забора крови из вены)</t>
  </si>
  <si>
    <t>Выявление антител</t>
  </si>
  <si>
    <t>7.5.10.</t>
  </si>
  <si>
    <t>проведение иммуногематологических ис- следований методом агглютинации в геле:</t>
  </si>
  <si>
    <t>7.5.10.3.</t>
  </si>
  <si>
    <t>выявление аллоиммунных антиэритроцитарных антител в непрямом антиглобулиновом тесте в гелевой тест-системе с применением ID-карт на ID-центрифуге</t>
  </si>
  <si>
    <t>ИТОГО стоимость ГРУППЫ КРОВИ И РЕЗУС-ФАКТОРА с ВЫЯВЛЕНИЕМ АНТИТЕЛ (с забором крови из вены)</t>
  </si>
  <si>
    <t>ИТОГО стоимость ГРУППЫ КРОВИ И РЕЗУС-ФАКТОРА с ВЫЯВЛЕНИЕМ АНТИТЕЛ (без забора крови из вены)</t>
  </si>
  <si>
    <t>Определение титра антител</t>
  </si>
  <si>
    <t>7.5.10.5.</t>
  </si>
  <si>
    <t>определение титра аллоиммунных анти эритроцитарных антител в непрямом антигло булиновом тесте в гелевой тест-системе с применением ID-карт на ID-центрифуге</t>
  </si>
  <si>
    <t>ИТОГО стоимость ГРУППЫ КРОВИ И РЕЗУС-ФАКТОРА с ВЫЯВЛЕНИЕМ АНТИТЕЛ, ОПРЕДЕЛЕНИЕМ ТИТРА АНТИТЕЛ (с забором крови из вены)</t>
  </si>
  <si>
    <t>ИТОГО стоимость ГРУППЫ КРОВИ И РЕЗУС-ФАКТОРА с ВЫЯВЛЕНИЕМ АНТИТЕЛ, ОПРЕДЕЛЕНИЕМ ТИТРА АНТИТЕЛ (без забора крови из вены)</t>
  </si>
  <si>
    <t>Биохимический анализ крови (с забором крови из вены):</t>
  </si>
  <si>
    <t>1.5.1.;1.5.2.</t>
  </si>
  <si>
    <t>сыворотки или плазмы</t>
  </si>
  <si>
    <t>5.</t>
  </si>
  <si>
    <t>Биохимические исследования:</t>
  </si>
  <si>
    <t>исследование крови</t>
  </si>
  <si>
    <t>5.1.1.3.</t>
  </si>
  <si>
    <t xml:space="preserve">проведение исследований с помощью многока нальных биохимических автоанализаторов: </t>
  </si>
  <si>
    <t>5.1.1.3.2.</t>
  </si>
  <si>
    <t xml:space="preserve">средней производительности (характеристика про гонной мощности – 100-300 исследований в час):  </t>
  </si>
  <si>
    <t>5.1.1.3.2.2</t>
  </si>
  <si>
    <t>автоматизированная регистрация результатов исследований</t>
  </si>
  <si>
    <t xml:space="preserve">каждый  последующий показатель  </t>
  </si>
  <si>
    <t xml:space="preserve">При одновременном определении холестерина общего, холестерина ЛПВП, холестерина  ЛПНП определяется коэффициент атерогенности </t>
  </si>
  <si>
    <t>глюкоза</t>
  </si>
  <si>
    <t>мочевина</t>
  </si>
  <si>
    <t xml:space="preserve">АЛТ </t>
  </si>
  <si>
    <t>АСТ</t>
  </si>
  <si>
    <t>альфа амилаза</t>
  </si>
  <si>
    <t>кальций</t>
  </si>
  <si>
    <t xml:space="preserve">альбумин </t>
  </si>
  <si>
    <t>железо</t>
  </si>
  <si>
    <t>билирубин общий</t>
  </si>
  <si>
    <t>билирубин прямой</t>
  </si>
  <si>
    <t xml:space="preserve">триглицериды </t>
  </si>
  <si>
    <t xml:space="preserve">холестерин </t>
  </si>
  <si>
    <t>общий белок (общий протеин)</t>
  </si>
  <si>
    <t>креатинин</t>
  </si>
  <si>
    <t>мочевая кислота</t>
  </si>
  <si>
    <t xml:space="preserve">С-реактивный белок (латекс) </t>
  </si>
  <si>
    <t xml:space="preserve">ревматоидный фактор (латекс) </t>
  </si>
  <si>
    <t>холестерин ЛПВП (HDL-холестерин)</t>
  </si>
  <si>
    <t>холестерин ЛПНП (LDL-холестерин)</t>
  </si>
  <si>
    <t xml:space="preserve">лактатдегидрогеназа ЛДГ </t>
  </si>
  <si>
    <t>гамма-глютамилтрансфераза ГГТП</t>
  </si>
  <si>
    <t>магний</t>
  </si>
  <si>
    <t xml:space="preserve">неорганический фосфор </t>
  </si>
  <si>
    <t>ферритин</t>
  </si>
  <si>
    <t>щелочная фосфотаза</t>
  </si>
  <si>
    <t xml:space="preserve">антистрептолизин О (АСЛ О) </t>
  </si>
  <si>
    <t>калий</t>
  </si>
  <si>
    <t xml:space="preserve">натрий </t>
  </si>
  <si>
    <t>хлорид-ионы</t>
  </si>
  <si>
    <t>ИТОГО стоимость биохимического анализа (с забором крови из вены)</t>
  </si>
  <si>
    <t>ЭКСПРЕСС-ТЕСТ НА ГЛЮКОЗУ</t>
  </si>
  <si>
    <t>взятие крови:</t>
  </si>
  <si>
    <t>1.4.1.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</si>
  <si>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- МНО)</t>
  </si>
  <si>
    <t>5.1.2.</t>
  </si>
  <si>
    <t>исследование цельной крови:</t>
  </si>
  <si>
    <t>5.1.2.1.</t>
  </si>
  <si>
    <t>определение глюкозы в цельной крови:</t>
  </si>
  <si>
    <t>экспресс-методом</t>
  </si>
  <si>
    <t>ИТОГО</t>
  </si>
  <si>
    <t>Определение гормонов (с забором крови из вены):</t>
  </si>
  <si>
    <t>7.</t>
  </si>
  <si>
    <t>Иммунологические исследования:</t>
  </si>
  <si>
    <t>7.3.</t>
  </si>
  <si>
    <t>иммунохимический метод посредством автоматических систем закрытого типа средней и высокой производительности (гормоны, онкомаркеры, маркеры анемий, кардиомаркеры, маркеры остеопороза, витамины, маркеры инфекционных заболеваний, аутоиммунных заболеваний и другие маркеры в биологических жидкостях):</t>
  </si>
  <si>
    <t>7.3.2.</t>
  </si>
  <si>
    <t>автоматизированная регистрация результатов исследования   единичное</t>
  </si>
  <si>
    <t>половые гормоны:</t>
  </si>
  <si>
    <t>ФСГ-фоликулостимулирующий</t>
  </si>
  <si>
    <t>ЛГ-лютеинизирующий</t>
  </si>
  <si>
    <t>пролактин</t>
  </si>
  <si>
    <t>эстрадиол</t>
  </si>
  <si>
    <t>прогестерон</t>
  </si>
  <si>
    <t>тестостерон</t>
  </si>
  <si>
    <t>кортизол</t>
  </si>
  <si>
    <t>ГСПГ (сексгормоносвязывающий глобулин)</t>
  </si>
  <si>
    <t>ДГЕА-С (дегидроэпиандростерон сульфата)</t>
  </si>
  <si>
    <t>ИТОГО половые гормоны  (с забором крови из вены)</t>
  </si>
  <si>
    <t>ИТОГО половые гормоны  (без забора крови из вены)</t>
  </si>
  <si>
    <t>ИТОГО показатели половых гормонов</t>
  </si>
  <si>
    <t>гормоны щитовидной железы:</t>
  </si>
  <si>
    <t>тиреотропный гормон ТТГ (TSH)</t>
  </si>
  <si>
    <t>Т4 свободный</t>
  </si>
  <si>
    <t>антитела к тиреоидной пероксидазе Анти-ТПО</t>
  </si>
  <si>
    <t>ИТОГО гормоны щитовидной железы (с забором крови из вены)</t>
  </si>
  <si>
    <t>ИТОГО гормоны щитовидной железы (без забора крови из вены)</t>
  </si>
  <si>
    <t>ИТОГО показатели гормонов щитовидной железы</t>
  </si>
  <si>
    <t>маркеры беременности:</t>
  </si>
  <si>
    <t>бетта-ХЧГ</t>
  </si>
  <si>
    <t>ХЧГ-STAT</t>
  </si>
  <si>
    <t>маркеры остепороза:</t>
  </si>
  <si>
    <t>P1NP (аминотермальный пропептид проколлагена 1-го типа)</t>
  </si>
  <si>
    <t>остекальцин</t>
  </si>
  <si>
    <t>Кросс-лапс</t>
  </si>
  <si>
    <t>паратгормон (РТН)</t>
  </si>
  <si>
    <t>общий витамин D</t>
  </si>
  <si>
    <t>тесты метаболического синдрома:</t>
  </si>
  <si>
    <t>инсулин</t>
  </si>
  <si>
    <t>С-пептид</t>
  </si>
  <si>
    <t>маркеры воспаления:</t>
  </si>
  <si>
    <t>интерлейкин-6 (IL-6)</t>
  </si>
  <si>
    <t>прокальцитонин</t>
  </si>
  <si>
    <t>кардиомаркеры:</t>
  </si>
  <si>
    <t>тропонин</t>
  </si>
  <si>
    <t>маркеры анемии:</t>
  </si>
  <si>
    <t>витамин В12</t>
  </si>
  <si>
    <t>фоллаты (фолиевая кислота)</t>
  </si>
  <si>
    <t xml:space="preserve"> При одновременном опрелделении СА-125, НЕ-4 определяется риск злокачественного поражения яичников (ROMA)</t>
  </si>
  <si>
    <t>СА 125</t>
  </si>
  <si>
    <t>НЕ-4</t>
  </si>
  <si>
    <t>СА 15-3</t>
  </si>
  <si>
    <t>РЭА (СЕА)</t>
  </si>
  <si>
    <t>СА-19-9</t>
  </si>
  <si>
    <t>СА-72-4</t>
  </si>
  <si>
    <t>Cyfra 21-1</t>
  </si>
  <si>
    <t>альфа-фетопротеин АФП</t>
  </si>
  <si>
    <t xml:space="preserve">Исследование состояния гемостаза (КОАГУЛОГРАММА): </t>
  </si>
  <si>
    <t>взятие крови из вены</t>
  </si>
  <si>
    <t>пробирка вакуумная с  цитратом натрия 3,8/3,2</t>
  </si>
  <si>
    <t>Исследования состояния гемостаза:</t>
  </si>
  <si>
    <t>6.1.1.1.</t>
  </si>
  <si>
    <t xml:space="preserve">обработка венозной крови для получения плазмы богатой тромбоцитами </t>
  </si>
  <si>
    <t>коагулограмма предоперационная (5 основных тестов)</t>
  </si>
  <si>
    <t>6.3.2.</t>
  </si>
  <si>
    <t>исследования вторичного (плазменного) гемостаза</t>
  </si>
  <si>
    <t>6.3.2.1.</t>
  </si>
  <si>
    <t>проведение исследований с помощью многоканальных оптико-механических автоматических анализаторов гемостаза; автоматизированная регистрация результатов исследований</t>
  </si>
  <si>
    <r>
      <t xml:space="preserve">Определение активированного частичного тромбопластинового времени (АЧТВ)  / </t>
    </r>
    <r>
      <rPr>
        <i/>
        <sz val="12"/>
        <rFont val="Times New Roman"/>
        <family val="1"/>
        <charset val="204"/>
      </rPr>
      <t>каждое последующее</t>
    </r>
  </si>
  <si>
    <r>
      <t xml:space="preserve">определение протромбинового времени (МНО)/ </t>
    </r>
    <r>
      <rPr>
        <i/>
        <sz val="12"/>
        <rFont val="Times New Roman"/>
        <family val="1"/>
        <charset val="204"/>
      </rPr>
      <t>каждое последующее</t>
    </r>
  </si>
  <si>
    <r>
      <t>определение тромбинового времени (ТВ)/</t>
    </r>
    <r>
      <rPr>
        <i/>
        <sz val="12"/>
        <rFont val="Times New Roman"/>
        <family val="1"/>
        <charset val="204"/>
      </rPr>
      <t>каждое последующее</t>
    </r>
  </si>
  <si>
    <r>
      <t xml:space="preserve">определение содержания </t>
    </r>
    <r>
      <rPr>
        <sz val="14"/>
        <rFont val="Times New Roman"/>
        <family val="1"/>
        <charset val="204"/>
      </rPr>
      <t>фибриноген</t>
    </r>
    <r>
      <rPr>
        <sz val="12"/>
        <rFont val="Times New Roman"/>
        <family val="1"/>
        <charset val="204"/>
      </rPr>
      <t>а в плазме крови</t>
    </r>
  </si>
  <si>
    <t xml:space="preserve">определение Антитромбина III  с хромогенным субстратом </t>
  </si>
  <si>
    <t>ИТОГО коагулограмма предоперационная (5 основных тестов) (без забора крови из вены)</t>
  </si>
  <si>
    <t xml:space="preserve">определение Д-димеров  </t>
  </si>
  <si>
    <t>ИССЛЕДОВАНИЯ КРОВИ НА МАРКЕРЫ ВИРУСНЫХ ИНФЕКЦИЙ</t>
  </si>
  <si>
    <t>1.5.1.; 1.5.2.</t>
  </si>
  <si>
    <t>маркеры вирусных инфекций</t>
  </si>
  <si>
    <t xml:space="preserve">гепатит В( HBsAg) </t>
  </si>
  <si>
    <t>антитела к гепатиту С (анти-HCV)</t>
  </si>
  <si>
    <t>TORCH :</t>
  </si>
  <si>
    <t>Toxo IgG</t>
  </si>
  <si>
    <t>Toxo IgM</t>
  </si>
  <si>
    <t>Rubella IgG</t>
  </si>
  <si>
    <t>Rubella IgМ</t>
  </si>
  <si>
    <t>CMV IgG</t>
  </si>
  <si>
    <t>CMV IgМ</t>
  </si>
  <si>
    <t>HSV-1 IgG</t>
  </si>
  <si>
    <t>HSV-2 IgG</t>
  </si>
  <si>
    <t xml:space="preserve">ЭКСПРЕСС-ТЕСТ ДИАГНОСТИКИ СИФИЛИСА </t>
  </si>
  <si>
    <t>7.26.</t>
  </si>
  <si>
    <t>диагностика сифилиса:</t>
  </si>
  <si>
    <t>7.26.2.</t>
  </si>
  <si>
    <t>микрореакция преципитации (далее - МРП) с кардиолипиновым антигеном:</t>
  </si>
  <si>
    <t>7.26.2.1.</t>
  </si>
  <si>
    <t>МРП с кардиолипиновым антигеном с инактивированной нативной сывороткой крови - качественный метод (единичное исследование)</t>
  </si>
  <si>
    <t>Отдельные виды исследований и работ</t>
  </si>
  <si>
    <t>Комплексная диагностика инфекций, передающихся половым путем (ИППП)</t>
  </si>
  <si>
    <t>Бакпосев отделяемого мочеполовых органов</t>
  </si>
  <si>
    <t xml:space="preserve">  + мазок</t>
  </si>
  <si>
    <t>Забор материала на исследование в стоимость услуги не входит и оплачивается дополнительно</t>
  </si>
  <si>
    <r>
      <rPr>
        <b/>
        <sz val="8"/>
        <rFont val="Times New Roman"/>
        <family val="1"/>
        <charset val="204"/>
      </rPr>
      <t>Культуральный метод по выявлению 12 микроорганизмов</t>
    </r>
    <r>
      <rPr>
        <sz val="8"/>
        <rFont val="Times New Roman"/>
        <family val="1"/>
        <charset val="204"/>
      </rPr>
      <t xml:space="preserve"> (Trichomonas v., Candida spp., Escherichia coli, Proteus spp./Providencia spp., Psevdomonas spp., Gardnerella v., Staphylococcus aureus, Enterococcus faecalis, Neisseria gonorrhoeae, Streptococcus agalactiae, Mycoplasma hominis, Ureaplasma urealyticum) и определению чувствительности выявленных Mycoplasma hominis, Ureaplasma urealyticum к 9 антибиотикам </t>
    </r>
  </si>
  <si>
    <r>
      <rPr>
        <sz val="14"/>
        <rFont val="Times New Roman"/>
        <family val="1"/>
        <charset val="204"/>
      </rPr>
      <t>Чувствительность к антибиотикам определяется</t>
    </r>
    <r>
      <rPr>
        <sz val="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ТОЛЬКО</t>
    </r>
    <r>
      <rPr>
        <sz val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случае выявления Mycoplasma hominis, Ureaplasma</t>
    </r>
  </si>
  <si>
    <t>взятие биологического материала с помощью транспортных сред и тампонов</t>
  </si>
  <si>
    <t>Микробиологические исследования:</t>
  </si>
  <si>
    <t>8.1.</t>
  </si>
  <si>
    <t>клиническая микробиология:</t>
  </si>
  <si>
    <t>8.1.14.1.</t>
  </si>
  <si>
    <t>исследование на уреа-, микоплазмы в отделяемом мочеполовых органов, моче, мокроте и т.д. с использованием коммерческих тест-систем без забора материала в лаборатории</t>
  </si>
  <si>
    <t>Бакпосев мочи</t>
  </si>
  <si>
    <t>КОНТЕЙНЕР</t>
  </si>
  <si>
    <t>исследование отделяемого мочеполовых органов (из уретры, цервикального канала, влагалища):</t>
  </si>
  <si>
    <r>
      <rPr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>палаты повышенной комфортности наряду с сервисными услугами предполагают организацию ухода за пациентом (см. "ГИНЕКОЛОГИЯ", п.6 "Уход")</t>
    </r>
  </si>
  <si>
    <t>антимюллеровский гормон (АМГ)</t>
  </si>
  <si>
    <t>ОПРЕДЕЛЕНИЕ ОНКОМАРКЕРОВ (СА-125, СА 15.3, СЕА, HE-4, СА-19-9, СА-72-4, Cyfra 21-1, АФП, SCC):</t>
  </si>
  <si>
    <r>
      <t xml:space="preserve">SCC </t>
    </r>
    <r>
      <rPr>
        <sz val="12"/>
        <rFont val="Times New Roman"/>
        <family val="1"/>
        <charset val="204"/>
      </rPr>
      <t>(маркер плоскоклеточной карценомы (рак шейки матки)) -</t>
    </r>
    <r>
      <rPr>
        <i/>
        <sz val="14"/>
        <rFont val="Times New Roman"/>
        <family val="1"/>
        <charset val="204"/>
      </rPr>
      <t xml:space="preserve"> дополнительный метод диагностики; основной - цитология</t>
    </r>
  </si>
  <si>
    <r>
      <rPr>
        <b/>
        <i/>
        <sz val="14"/>
        <rFont val="Times New Roman"/>
        <family val="1"/>
        <charset val="204"/>
      </rPr>
      <t>ИТОГО</t>
    </r>
    <r>
      <rPr>
        <i/>
        <sz val="14"/>
        <rFont val="Times New Roman"/>
        <family val="1"/>
        <charset val="204"/>
      </rPr>
      <t xml:space="preserve"> маркеры вирусных инфекций (с забором крови из вены)</t>
    </r>
  </si>
  <si>
    <r>
      <rPr>
        <b/>
        <sz val="10"/>
        <rFont val="Times New Roman"/>
        <family val="1"/>
        <charset val="204"/>
      </rPr>
      <t>Культуральный метод по выявлению 9 групп бактерий мочевого тракта</t>
    </r>
    <r>
      <rPr>
        <sz val="8"/>
        <rFont val="Times New Roman"/>
        <family val="1"/>
        <charset val="204"/>
      </rPr>
      <t xml:space="preserve"> (Proteus spp., Providencia spp., Pseudomonas spp., Kes группа (klebsiella, Enterobacter, Serratia), Enterococcus faecalis, Staphylococcus aureus,  Candida spp. ) и определению чувствительности  к антибиотикам (единичное)</t>
    </r>
  </si>
  <si>
    <t xml:space="preserve">креатинкиназа МВ </t>
  </si>
  <si>
    <t>креатинкиназа NAC</t>
  </si>
  <si>
    <t xml:space="preserve">Главный врач учреждения здравоохранения </t>
  </si>
  <si>
    <t>____________________А.И.Бич</t>
  </si>
  <si>
    <t>Радиоволновая конизация шейки матки (в/в наркоз)</t>
  </si>
  <si>
    <t>Радиоволновая эксцизия (в/в наркоз)</t>
  </si>
  <si>
    <t>Биопсия шейки матки радиоволновым методом (в/в наркоз)</t>
  </si>
  <si>
    <t xml:space="preserve">Мирена внутриматочная терапевтическая система 20 мкг/24 час (сер.TU0124В.02.2018) Страна ввоза Германия. </t>
  </si>
  <si>
    <t xml:space="preserve">Материал шовный хирургический стерильный с иглой и без иглы: Vicryl  (размер нити 5),  W9452. Страна ввоза - Россия. </t>
  </si>
  <si>
    <t>1404030 скользящий RIGISTER by D. Costes для ГСГ, чашка Ø30 мм, код ТНВЭД 9018390000. страна ввоза - Литва. Рег.уд.ИМ-7104323 до 02.08.2021г.</t>
  </si>
  <si>
    <t xml:space="preserve">1404035 скользящий RIGISTER by D. Costes для ГСГ, чашка Ø35 мм, код ТНВЭД 9018390000. страна ввоза - Литва. Рег.уд.ИМ-7104323 до 02.08.2021г. </t>
  </si>
  <si>
    <t xml:space="preserve">Сетки хирургические с принадлежностями и без ТУ BY "1": сетка синтетическая нерассасывающаяся полипропиленовая "Мономэш" (10*15 см) м.(облегченная) </t>
  </si>
  <si>
    <t xml:space="preserve">Материал хирургический рассасывающийся для предотвращения образования спаек Gynecare INTERCEED Absorbable Adhesion Barrier М 4350. Страна происхождения- Швейцария 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</si>
  <si>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2) VCP 316Н (Германия)</t>
  </si>
  <si>
    <t>Устройство контроля недержания мочи у женщин: устройство Gynecare TVT Obturator (System 810081L). Швейцария</t>
  </si>
  <si>
    <t>Набор гинекологический "Юнона" ТУ РБ №4м</t>
  </si>
  <si>
    <t xml:space="preserve">Набор для гистеросальпинго-сонографии  ExEm Foam FK05-LN970 </t>
  </si>
  <si>
    <t>Главный бухгалтер</t>
  </si>
  <si>
    <t>Ю.В. Фадеева</t>
  </si>
  <si>
    <t>ИТОГО стоимость основных (31) биохимических показателей</t>
  </si>
  <si>
    <t>Рефлексотерапия</t>
  </si>
  <si>
    <t>Тестирование и оценка функционального состояния в рефлексотерапии:</t>
  </si>
  <si>
    <t>4.2.2</t>
  </si>
  <si>
    <t>выявление альгических точек (зон):</t>
  </si>
  <si>
    <t>4.2.2.3</t>
  </si>
  <si>
    <t>выявление альгических точек (зон) на ушной раковине (аурикулярное тестирование):</t>
  </si>
  <si>
    <t>4.2.2.3.1</t>
  </si>
  <si>
    <t>выявление альгических точек (зон) на ушной раковине (аурикулярное тестирование) методом зондирования</t>
  </si>
  <si>
    <t>Методы рефлексотерапии:</t>
  </si>
  <si>
    <t>4.3.1</t>
  </si>
  <si>
    <t>классическое иглоукалывание (акупунктура)</t>
  </si>
  <si>
    <t>4.3.2</t>
  </si>
  <si>
    <t>микроиглоукалывание</t>
  </si>
  <si>
    <t>4.3.3</t>
  </si>
  <si>
    <t>поверхностное иглоукалывание</t>
  </si>
  <si>
    <t>4.3.4</t>
  </si>
  <si>
    <t>вакуум-рефлексотерапия</t>
  </si>
  <si>
    <t>4.3.4.1</t>
  </si>
  <si>
    <t>вакуум-рефлексотерапия, стабильная методика</t>
  </si>
  <si>
    <t>4.3.4.2</t>
  </si>
  <si>
    <t>вакуум-рефлексотерапия с кровопусканием, стабильный метод</t>
  </si>
  <si>
    <t>4.3.4.3</t>
  </si>
  <si>
    <t>вакуум-иглоукалывание</t>
  </si>
  <si>
    <t>4.3.7</t>
  </si>
  <si>
    <t>фармакорефлексотерапия</t>
  </si>
  <si>
    <t>4.3.8</t>
  </si>
  <si>
    <t>аппликационная рефлексотерапия</t>
  </si>
  <si>
    <t>4.3.9</t>
  </si>
  <si>
    <t>скальпорефлексотерапия</t>
  </si>
  <si>
    <t>4.3.12</t>
  </si>
  <si>
    <t>прогревание точек акупунктуры полынными сигарами</t>
  </si>
  <si>
    <t>4.3.13</t>
  </si>
  <si>
    <t>прогревание точек акупунктуры минимоксами</t>
  </si>
  <si>
    <t>4.3.14</t>
  </si>
  <si>
    <t>аурикулярная рефлексотерапия</t>
  </si>
  <si>
    <t>4.3.33</t>
  </si>
  <si>
    <t>восточный массаж:</t>
  </si>
  <si>
    <t>4.3.33.16</t>
  </si>
  <si>
    <t>восточный массаж медицинскими изделиями для механического массажа:</t>
  </si>
  <si>
    <t>4.3.33.17</t>
  </si>
  <si>
    <t>точечный массаж (акупрессура)</t>
  </si>
  <si>
    <t>1.2.1.</t>
  </si>
  <si>
    <t>терапевтического профиля</t>
  </si>
  <si>
    <t>1.2.1.1</t>
  </si>
  <si>
    <t>повторная консультация, терапевтического профиля</t>
  </si>
  <si>
    <t>5.4.</t>
  </si>
  <si>
    <t>Марсупиализация кисты бартолиновой железы</t>
  </si>
  <si>
    <t>пробирка вакуумная с клот-активатором 8.0мл</t>
  </si>
  <si>
    <t>пробирка вакуумная с гепарином-лития  5 мл</t>
  </si>
  <si>
    <t>Т.И. Романчук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</si>
  <si>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3) VCP 323Н (Германия)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</si>
  <si>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3.5) VCP 352Н (Германия)</t>
  </si>
  <si>
    <t>"30" июня 2021г.</t>
  </si>
  <si>
    <t>ПРЕЙСКУРАНТ № 02/21-РБ</t>
  </si>
  <si>
    <t>с 01.07.2021г.</t>
  </si>
  <si>
    <t xml:space="preserve">Сетки хирургические с принадлежностями и без ТУ BY "2": сетка синтетическая нерассасывающаяся полипропиленовая "Мономэш" (10*15 см) м.(облегченная) </t>
  </si>
  <si>
    <t xml:space="preserve">Сетки хирургические с принадлежностями и без ТУ BY "3": сетка хирургическая нерассасывающаяся полипропиленовая "Мономэш" (10*15 см) м.(облегченная L2) 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</si>
  <si>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1,5) VCP 315Н (Германия)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</si>
  <si>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4) VCP 359Н (Германия)</t>
  </si>
  <si>
    <t>Материал шовный  хирургический стерильный с иглой и без иглы:нить хирургическая Vicryl (размер нити 1) W9105 (Мексика)</t>
  </si>
  <si>
    <t xml:space="preserve">Миролют таблетки 200 мкг упаковка № 4 шт, сер. 20520Б до 30.06.2023, Обнинская ХФК  ЗАО, Россия </t>
  </si>
  <si>
    <t xml:space="preserve">Мифепристон таблетки 200 мг упаковка № 3шт, сер. 411020, до  30.09.2025. Изварино Фарма, Россия </t>
  </si>
  <si>
    <t>Клей (адгезив) медицинский тканевой для местного применения INDERMIL flexifuze (католажный номер: СМ001); страна происхождения (производства) - Ирландия</t>
  </si>
  <si>
    <t>Гинекологическое отделении №1, палата № 403</t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</si>
  <si>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№1, палата №403</t>
    </r>
  </si>
  <si>
    <t>Гинекологическое отделении №2, палата №303</t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</si>
  <si>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№2, палата №303</t>
    </r>
  </si>
  <si>
    <t>Гинекологическое отделении №3, палата №8</t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</si>
  <si>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№8</t>
    </r>
  </si>
  <si>
    <t>3.31.</t>
  </si>
  <si>
    <t>Аспирационная биопсия из полости матки</t>
  </si>
  <si>
    <t>Гистерорезектоскопия, аблация эндометрия</t>
  </si>
  <si>
    <t>Гистерорезектоскопия, миомэктомия</t>
  </si>
  <si>
    <t>Гистерорезектоскопия, полипэктомия эндометрия</t>
  </si>
  <si>
    <t>Гистерорезектоскопия, рассечение перегородки</t>
  </si>
  <si>
    <t>Гистерорезектоскопия, рассечение синехий</t>
  </si>
  <si>
    <t>Гистерорезектоскопия, резекция эндометрия</t>
  </si>
  <si>
    <t>3.32.</t>
  </si>
  <si>
    <t>3.33.</t>
  </si>
  <si>
    <t>3.34.</t>
  </si>
  <si>
    <t>3.35.</t>
  </si>
  <si>
    <t>3.36.</t>
  </si>
  <si>
    <t>3.37.</t>
  </si>
  <si>
    <t>Операция Берча-уретровагинопексия</t>
  </si>
  <si>
    <t>Ампутация матки</t>
  </si>
  <si>
    <t>Удаление сальника</t>
  </si>
  <si>
    <t>Холецистэктомия</t>
  </si>
  <si>
    <t>Экстирпация матки</t>
  </si>
  <si>
    <t>Лапароскопия. Серкляж шейки матки</t>
  </si>
  <si>
    <t>Один порт. Ампутация матки</t>
  </si>
  <si>
    <t>Один порт. Удаление придатков матки</t>
  </si>
  <si>
    <t>Один порт. Холецистэктомия</t>
  </si>
  <si>
    <t>Один порт. Экстирпация матки</t>
  </si>
  <si>
    <t>4.3.</t>
  </si>
  <si>
    <t>4.6.</t>
  </si>
  <si>
    <t>4.8.</t>
  </si>
  <si>
    <t>4.7.</t>
  </si>
  <si>
    <t>4.5.</t>
  </si>
  <si>
    <t>4.4.</t>
  </si>
  <si>
    <t>4.9.</t>
  </si>
  <si>
    <t>4.10.</t>
  </si>
  <si>
    <t>4.11.</t>
  </si>
  <si>
    <t>4.12.</t>
  </si>
  <si>
    <t>(приказ от 30.06.2021 № 108)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</si>
</sst>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8" fillId="0" borderId="1">
      <alignment horizontal="left" wrapText="1"/>
    </xf>
    <xf numFmtId="0" fontId="38" fillId="0" borderId="0"/>
    <xf numFmtId="9" fontId="38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1" applyFont="1" applyFill="1" applyBorder="1"/>
    <xf numFmtId="0" fontId="10" fillId="0" borderId="0" xfId="1" applyFont="1" applyFill="1" applyBorder="1" applyAlignment="1"/>
    <xf numFmtId="0" fontId="10" fillId="0" borderId="0" xfId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top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/>
    </xf>
    <xf numFmtId="16" fontId="10" fillId="0" borderId="1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2" fillId="0" borderId="0" xfId="1" applyFont="1" applyFill="1"/>
    <xf numFmtId="2" fontId="10" fillId="0" borderId="0" xfId="1" applyNumberFormat="1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wrapText="1"/>
    </xf>
    <xf numFmtId="2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3" fontId="10" fillId="0" borderId="0" xfId="1" applyNumberFormat="1" applyFont="1" applyFill="1" applyBorder="1" applyAlignment="1">
      <alignment horizontal="center" vertical="center"/>
    </xf>
    <xf numFmtId="0" fontId="10" fillId="0" borderId="1" xfId="1" applyFont="1" applyFill="1" applyBorder="1"/>
    <xf numFmtId="0" fontId="10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7" fillId="0" borderId="1" xfId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/>
    </xf>
    <xf numFmtId="2" fontId="6" fillId="0" borderId="0" xfId="1" applyNumberFormat="1" applyFont="1" applyFill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justify" wrapText="1"/>
    </xf>
    <xf numFmtId="0" fontId="6" fillId="0" borderId="1" xfId="1" applyFont="1" applyFill="1" applyBorder="1" applyAlignment="1" applyProtection="1">
      <alignment horizontal="left" vertical="justify" wrapText="1"/>
    </xf>
    <xf numFmtId="0" fontId="10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3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/>
    <xf numFmtId="3" fontId="13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0" xfId="1" applyNumberFormat="1" applyFont="1" applyFill="1"/>
    <xf numFmtId="4" fontId="13" fillId="0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Alignment="1">
      <alignment horizontal="right" vertical="center"/>
    </xf>
    <xf numFmtId="3" fontId="10" fillId="0" borderId="1" xfId="1" applyNumberFormat="1" applyFont="1" applyFill="1" applyBorder="1" applyAlignment="1">
      <alignment horizontal="center" wrapText="1"/>
    </xf>
    <xf numFmtId="3" fontId="13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left" wrapText="1"/>
    </xf>
    <xf numFmtId="2" fontId="3" fillId="0" borderId="1" xfId="1" applyNumberFormat="1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2" fontId="26" fillId="0" borderId="1" xfId="1" applyNumberFormat="1" applyFont="1" applyFill="1" applyBorder="1" applyAlignment="1">
      <alignment horizontal="right" wrapText="1"/>
    </xf>
    <xf numFmtId="2" fontId="7" fillId="0" borderId="1" xfId="1" applyNumberFormat="1" applyFont="1" applyFill="1" applyBorder="1" applyAlignment="1">
      <alignment horizontal="right" wrapText="1"/>
    </xf>
    <xf numFmtId="2" fontId="17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left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right" wrapText="1"/>
    </xf>
    <xf numFmtId="2" fontId="10" fillId="0" borderId="1" xfId="1" applyNumberFormat="1" applyFont="1" applyFill="1" applyBorder="1" applyAlignment="1">
      <alignment horizontal="left" wrapText="1"/>
    </xf>
    <xf numFmtId="2" fontId="2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 vertical="center" wrapText="1"/>
    </xf>
    <xf numFmtId="2" fontId="26" fillId="0" borderId="1" xfId="1" applyNumberFormat="1" applyFont="1" applyFill="1" applyBorder="1" applyAlignment="1">
      <alignment horizontal="right" vertical="center" wrapText="1"/>
    </xf>
    <xf numFmtId="2" fontId="2" fillId="0" borderId="2" xfId="1" applyNumberFormat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2" fontId="13" fillId="0" borderId="4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left" vertical="center"/>
    </xf>
    <xf numFmtId="2" fontId="26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0" fontId="3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32" fillId="0" borderId="0" xfId="1" applyFont="1" applyFill="1"/>
    <xf numFmtId="0" fontId="32" fillId="0" borderId="0" xfId="1" applyFont="1" applyFill="1" applyAlignment="1">
      <alignment horizontal="right"/>
    </xf>
    <xf numFmtId="2" fontId="32" fillId="0" borderId="0" xfId="1" applyNumberFormat="1" applyFont="1" applyFill="1" applyAlignment="1">
      <alignment horizontal="center"/>
    </xf>
    <xf numFmtId="0" fontId="32" fillId="0" borderId="0" xfId="1" applyFont="1" applyFill="1" applyAlignment="1">
      <alignment horizontal="right" vertical="top"/>
    </xf>
    <xf numFmtId="2" fontId="32" fillId="0" borderId="0" xfId="1" applyNumberFormat="1" applyFont="1" applyFill="1" applyAlignment="1">
      <alignment horizontal="center" vertical="top"/>
    </xf>
    <xf numFmtId="0" fontId="33" fillId="0" borderId="1" xfId="1" applyFont="1" applyFill="1" applyBorder="1" applyAlignment="1">
      <alignment horizontal="center" wrapText="1"/>
    </xf>
    <xf numFmtId="3" fontId="33" fillId="0" borderId="1" xfId="1" applyNumberFormat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/>
    </xf>
    <xf numFmtId="2" fontId="35" fillId="0" borderId="1" xfId="1" applyNumberFormat="1" applyFont="1" applyFill="1" applyBorder="1" applyAlignment="1">
      <alignment horizontal="center"/>
    </xf>
    <xf numFmtId="2" fontId="35" fillId="0" borderId="1" xfId="1" applyNumberFormat="1" applyFont="1" applyFill="1" applyBorder="1" applyAlignment="1">
      <alignment horizontal="center" vertical="center"/>
    </xf>
    <xf numFmtId="2" fontId="36" fillId="0" borderId="1" xfId="1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wrapText="1"/>
    </xf>
    <xf numFmtId="3" fontId="35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2" fontId="33" fillId="0" borderId="1" xfId="1" applyNumberFormat="1" applyFont="1" applyFill="1" applyBorder="1" applyAlignment="1">
      <alignment horizontal="center" vertical="center"/>
    </xf>
    <xf numFmtId="2" fontId="35" fillId="3" borderId="1" xfId="1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2" fontId="37" fillId="0" borderId="1" xfId="1" applyNumberFormat="1" applyFont="1" applyFill="1" applyBorder="1" applyAlignment="1">
      <alignment horizontal="center" vertical="center"/>
    </xf>
    <xf numFmtId="2" fontId="33" fillId="0" borderId="1" xfId="1" applyNumberFormat="1" applyFont="1" applyFill="1" applyBorder="1" applyAlignment="1">
      <alignment horizontal="right" vertical="center"/>
    </xf>
    <xf numFmtId="2" fontId="35" fillId="4" borderId="1" xfId="1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0" fontId="33" fillId="0" borderId="0" xfId="1" applyFont="1" applyFill="1"/>
    <xf numFmtId="3" fontId="33" fillId="0" borderId="0" xfId="1" applyNumberFormat="1" applyFont="1" applyFill="1" applyAlignment="1">
      <alignment vertical="center"/>
    </xf>
    <xf numFmtId="0" fontId="34" fillId="0" borderId="0" xfId="1" applyFont="1" applyFill="1" applyAlignment="1">
      <alignment horizontal="center" vertical="center"/>
    </xf>
    <xf numFmtId="0" fontId="3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2" fontId="7" fillId="0" borderId="2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wrapText="1"/>
    </xf>
    <xf numFmtId="0" fontId="17" fillId="0" borderId="4" xfId="1" applyFont="1" applyFill="1" applyBorder="1" applyAlignment="1">
      <alignment horizontal="center" wrapText="1"/>
    </xf>
    <xf numFmtId="0" fontId="17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wrapText="1"/>
    </xf>
    <xf numFmtId="0" fontId="24" fillId="0" borderId="3" xfId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wrapText="1"/>
    </xf>
    <xf numFmtId="49" fontId="6" fillId="0" borderId="4" xfId="1" applyNumberFormat="1" applyFont="1" applyFill="1" applyBorder="1" applyAlignment="1">
      <alignment horizontal="center" wrapText="1"/>
    </xf>
    <xf numFmtId="49" fontId="6" fillId="0" borderId="3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Процентный 2" xfId="4"/>
    <cellStyle name="Табличный" xfId="2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6"/>
  <sheetViews>
    <sheetView tabSelected="1" view="pageBreakPreview" zoomScale="76" zoomScaleNormal="100" zoomScaleSheetLayoutView="76" workbookViewId="0">
      <selection activeCell="C7" sqref="C7"/>
    </sheetView>
  </sheetViews>
  <sheetFormatPr defaultColWidth="9.140625" defaultRowHeight="18.75" x14ac:dyDescent="0.3"/>
  <cols>
    <col min="1" max="1" width="13.85546875" style="35" customWidth="1"/>
    <col min="2" max="2" width="69.42578125" style="35" customWidth="1"/>
    <col min="3" max="3" width="17.5703125" style="35" customWidth="1"/>
    <col min="4" max="4" width="17.5703125" style="40" customWidth="1"/>
    <col min="5" max="5" width="23.42578125" style="43" customWidth="1"/>
    <col min="6" max="6" width="11.28515625" style="35" hidden="1" customWidth="1"/>
    <col min="7" max="7" width="22.7109375" style="35" hidden="1" customWidth="1"/>
    <col min="8" max="8" width="12.85546875" style="35" hidden="1" customWidth="1"/>
    <col min="9" max="9" width="28.5703125" style="35" hidden="1" customWidth="1"/>
    <col min="10" max="11" width="0" style="35" hidden="1" customWidth="1"/>
    <col min="12" max="16384" width="9.140625" style="35"/>
  </cols>
  <sheetData>
    <row r="1" spans="1:10" x14ac:dyDescent="0.3">
      <c r="A1" s="3"/>
      <c r="B1" s="3"/>
      <c r="C1" s="2" t="s">
        <v>18</v>
      </c>
      <c r="D1" s="38"/>
    </row>
    <row r="2" spans="1:10" x14ac:dyDescent="0.3">
      <c r="A2" s="3"/>
      <c r="B2" s="3"/>
      <c r="C2" s="2" t="s">
        <v>558</v>
      </c>
      <c r="D2" s="38"/>
    </row>
    <row r="3" spans="1:10" x14ac:dyDescent="0.3">
      <c r="A3" s="3"/>
      <c r="B3" s="3"/>
      <c r="C3" s="2" t="s">
        <v>19</v>
      </c>
      <c r="D3" s="38"/>
      <c r="J3" s="149"/>
    </row>
    <row r="4" spans="1:10" ht="30" customHeight="1" x14ac:dyDescent="0.3">
      <c r="A4" s="3"/>
      <c r="B4" s="3"/>
      <c r="C4" s="2" t="s">
        <v>559</v>
      </c>
      <c r="D4" s="38"/>
      <c r="J4" s="149"/>
    </row>
    <row r="5" spans="1:10" ht="21" customHeight="1" x14ac:dyDescent="0.3">
      <c r="A5" s="3"/>
      <c r="B5" s="3"/>
      <c r="C5" s="172" t="s">
        <v>628</v>
      </c>
      <c r="D5" s="38"/>
    </row>
    <row r="6" spans="1:10" s="27" customFormat="1" ht="26.25" customHeight="1" x14ac:dyDescent="0.25">
      <c r="A6" s="1"/>
      <c r="B6" s="1"/>
      <c r="C6" s="173" t="s">
        <v>679</v>
      </c>
      <c r="D6" s="39"/>
      <c r="E6" s="44"/>
    </row>
    <row r="7" spans="1:10" x14ac:dyDescent="0.3">
      <c r="A7" s="3"/>
      <c r="B7" s="3"/>
      <c r="C7" s="3"/>
    </row>
    <row r="8" spans="1:10" ht="18.75" customHeight="1" x14ac:dyDescent="0.3">
      <c r="A8" s="284" t="s">
        <v>629</v>
      </c>
      <c r="B8" s="284"/>
      <c r="C8" s="284"/>
      <c r="D8" s="284"/>
      <c r="E8" s="284"/>
    </row>
    <row r="9" spans="1:10" ht="18.75" customHeight="1" x14ac:dyDescent="0.3">
      <c r="A9" s="285" t="s">
        <v>20</v>
      </c>
      <c r="B9" s="285"/>
      <c r="C9" s="285"/>
      <c r="D9" s="285"/>
      <c r="E9" s="285"/>
    </row>
    <row r="10" spans="1:10" ht="24.75" customHeight="1" x14ac:dyDescent="0.3">
      <c r="A10" s="285" t="s">
        <v>275</v>
      </c>
      <c r="B10" s="285"/>
      <c r="C10" s="285"/>
      <c r="D10" s="285"/>
      <c r="E10" s="285"/>
    </row>
    <row r="11" spans="1:10" ht="21.75" customHeight="1" x14ac:dyDescent="0.3">
      <c r="A11" s="284" t="s">
        <v>630</v>
      </c>
      <c r="B11" s="284"/>
      <c r="C11" s="284"/>
      <c r="D11" s="284"/>
      <c r="E11" s="284"/>
    </row>
    <row r="12" spans="1:10" ht="11.25" customHeight="1" x14ac:dyDescent="0.3">
      <c r="A12" s="138"/>
      <c r="B12" s="138"/>
      <c r="C12" s="138"/>
      <c r="D12" s="267"/>
      <c r="E12" s="267"/>
    </row>
    <row r="13" spans="1:10" s="30" customFormat="1" ht="18.75" customHeight="1" x14ac:dyDescent="0.25">
      <c r="A13" s="293" t="s">
        <v>21</v>
      </c>
      <c r="B13" s="294" t="s">
        <v>22</v>
      </c>
      <c r="C13" s="289" t="s">
        <v>261</v>
      </c>
      <c r="D13" s="291" t="s">
        <v>262</v>
      </c>
      <c r="E13" s="295" t="s">
        <v>263</v>
      </c>
    </row>
    <row r="14" spans="1:10" s="30" customFormat="1" x14ac:dyDescent="0.25">
      <c r="A14" s="290"/>
      <c r="B14" s="290"/>
      <c r="C14" s="290"/>
      <c r="D14" s="292"/>
      <c r="E14" s="296"/>
    </row>
    <row r="15" spans="1:10" s="30" customFormat="1" x14ac:dyDescent="0.25">
      <c r="A15" s="290"/>
      <c r="B15" s="290"/>
      <c r="C15" s="290"/>
      <c r="D15" s="292"/>
      <c r="E15" s="296"/>
    </row>
    <row r="16" spans="1:10" s="30" customFormat="1" ht="23.25" customHeight="1" x14ac:dyDescent="0.25">
      <c r="A16" s="290"/>
      <c r="B16" s="290"/>
      <c r="C16" s="290"/>
      <c r="D16" s="292"/>
      <c r="E16" s="297"/>
    </row>
    <row r="17" spans="1:6" s="29" customFormat="1" ht="12" x14ac:dyDescent="0.25">
      <c r="A17" s="72">
        <v>1</v>
      </c>
      <c r="B17" s="72">
        <v>2</v>
      </c>
      <c r="C17" s="72">
        <v>3</v>
      </c>
      <c r="D17" s="73">
        <v>4</v>
      </c>
      <c r="E17" s="72">
        <v>5</v>
      </c>
    </row>
    <row r="18" spans="1:6" x14ac:dyDescent="0.3">
      <c r="A18" s="286" t="s">
        <v>23</v>
      </c>
      <c r="B18" s="287"/>
      <c r="C18" s="287"/>
      <c r="D18" s="287"/>
      <c r="E18" s="288"/>
    </row>
    <row r="19" spans="1:6" ht="20.25" x14ac:dyDescent="0.3">
      <c r="A19" s="26" t="s">
        <v>24</v>
      </c>
      <c r="B19" s="260" t="s">
        <v>25</v>
      </c>
      <c r="C19" s="261"/>
      <c r="D19" s="261"/>
      <c r="E19" s="262"/>
    </row>
    <row r="20" spans="1:6" ht="37.5" x14ac:dyDescent="0.3">
      <c r="A20" s="26" t="s">
        <v>26</v>
      </c>
      <c r="B20" s="53" t="s">
        <v>278</v>
      </c>
      <c r="C20" s="4"/>
      <c r="D20" s="141"/>
      <c r="E20" s="142"/>
      <c r="F20" s="42"/>
    </row>
    <row r="21" spans="1:6" ht="20.25" x14ac:dyDescent="0.3">
      <c r="A21" s="4" t="s">
        <v>27</v>
      </c>
      <c r="B21" s="58" t="s">
        <v>28</v>
      </c>
      <c r="C21" s="4"/>
      <c r="D21" s="141"/>
      <c r="E21" s="76"/>
    </row>
    <row r="22" spans="1:6" ht="39" customHeight="1" x14ac:dyDescent="0.3">
      <c r="A22" s="4" t="s">
        <v>29</v>
      </c>
      <c r="B22" s="51" t="s">
        <v>279</v>
      </c>
      <c r="C22" s="4"/>
      <c r="D22" s="141"/>
      <c r="E22" s="76"/>
    </row>
    <row r="23" spans="1:6" ht="18.75" customHeight="1" x14ac:dyDescent="0.3">
      <c r="A23" s="4" t="s">
        <v>30</v>
      </c>
      <c r="B23" s="51" t="s">
        <v>31</v>
      </c>
      <c r="C23" s="4">
        <v>8.14</v>
      </c>
      <c r="D23" s="45">
        <v>0.98</v>
      </c>
      <c r="E23" s="76">
        <f>C23+D23</f>
        <v>9.1199999999999992</v>
      </c>
      <c r="F23" s="28"/>
    </row>
    <row r="24" spans="1:6" ht="18.75" customHeight="1" x14ac:dyDescent="0.3">
      <c r="A24" s="4" t="s">
        <v>32</v>
      </c>
      <c r="B24" s="51" t="s">
        <v>33</v>
      </c>
      <c r="C24" s="4">
        <v>12.02</v>
      </c>
      <c r="D24" s="45">
        <v>0.98</v>
      </c>
      <c r="E24" s="76">
        <f>C24+D24</f>
        <v>13</v>
      </c>
      <c r="F24" s="28"/>
    </row>
    <row r="25" spans="1:6" ht="54.75" customHeight="1" x14ac:dyDescent="0.3">
      <c r="A25" s="26" t="s">
        <v>34</v>
      </c>
      <c r="B25" s="53" t="s">
        <v>280</v>
      </c>
      <c r="C25" s="4"/>
      <c r="D25" s="141"/>
      <c r="E25" s="76"/>
      <c r="F25" s="28"/>
    </row>
    <row r="26" spans="1:6" ht="37.5" x14ac:dyDescent="0.3">
      <c r="A26" s="4" t="s">
        <v>35</v>
      </c>
      <c r="B26" s="51" t="s">
        <v>281</v>
      </c>
      <c r="C26" s="4">
        <v>12.02</v>
      </c>
      <c r="D26" s="46">
        <v>0.98</v>
      </c>
      <c r="E26" s="76">
        <f t="shared" ref="E26:E42" si="0">C26+D26</f>
        <v>13</v>
      </c>
      <c r="F26" s="28"/>
    </row>
    <row r="27" spans="1:6" ht="36.75" customHeight="1" x14ac:dyDescent="0.3">
      <c r="A27" s="4" t="s">
        <v>36</v>
      </c>
      <c r="B27" s="51" t="s">
        <v>282</v>
      </c>
      <c r="C27" s="4">
        <v>16.309999999999999</v>
      </c>
      <c r="D27" s="46">
        <v>2.4500000000000002</v>
      </c>
      <c r="E27" s="76">
        <f t="shared" si="0"/>
        <v>18.760000000000002</v>
      </c>
      <c r="F27" s="28"/>
    </row>
    <row r="28" spans="1:6" ht="18.75" customHeight="1" x14ac:dyDescent="0.3">
      <c r="A28" s="26" t="s">
        <v>37</v>
      </c>
      <c r="B28" s="53" t="s">
        <v>283</v>
      </c>
      <c r="C28" s="4"/>
      <c r="D28" s="140"/>
      <c r="E28" s="76"/>
      <c r="F28" s="28"/>
    </row>
    <row r="29" spans="1:6" ht="38.25" customHeight="1" x14ac:dyDescent="0.3">
      <c r="A29" s="4" t="s">
        <v>38</v>
      </c>
      <c r="B29" s="51" t="s">
        <v>284</v>
      </c>
      <c r="C29" s="4"/>
      <c r="D29" s="140"/>
      <c r="E29" s="76"/>
      <c r="F29" s="28"/>
    </row>
    <row r="30" spans="1:6" ht="18.75" customHeight="1" x14ac:dyDescent="0.3">
      <c r="A30" s="4" t="s">
        <v>39</v>
      </c>
      <c r="B30" s="51" t="s">
        <v>285</v>
      </c>
      <c r="C30" s="4">
        <v>8.14</v>
      </c>
      <c r="D30" s="45">
        <v>0.98</v>
      </c>
      <c r="E30" s="76">
        <f t="shared" si="0"/>
        <v>9.1199999999999992</v>
      </c>
      <c r="F30" s="28"/>
    </row>
    <row r="31" spans="1:6" ht="18.75" customHeight="1" x14ac:dyDescent="0.3">
      <c r="A31" s="4" t="s">
        <v>40</v>
      </c>
      <c r="B31" s="51" t="s">
        <v>286</v>
      </c>
      <c r="C31" s="4">
        <v>12.02</v>
      </c>
      <c r="D31" s="45">
        <v>0.98</v>
      </c>
      <c r="E31" s="76">
        <f t="shared" si="0"/>
        <v>13</v>
      </c>
      <c r="F31" s="28"/>
    </row>
    <row r="32" spans="1:6" ht="37.5" x14ac:dyDescent="0.3">
      <c r="A32" s="4" t="s">
        <v>41</v>
      </c>
      <c r="B32" s="53" t="s">
        <v>287</v>
      </c>
      <c r="C32" s="4"/>
      <c r="D32" s="90"/>
      <c r="E32" s="76"/>
      <c r="F32" s="28"/>
    </row>
    <row r="33" spans="1:6" ht="18.75" customHeight="1" x14ac:dyDescent="0.3">
      <c r="A33" s="4" t="s">
        <v>42</v>
      </c>
      <c r="B33" s="51" t="s">
        <v>285</v>
      </c>
      <c r="C33" s="4">
        <v>8.14</v>
      </c>
      <c r="D33" s="46">
        <v>0.98</v>
      </c>
      <c r="E33" s="76">
        <f t="shared" si="0"/>
        <v>9.1199999999999992</v>
      </c>
      <c r="F33" s="28"/>
    </row>
    <row r="34" spans="1:6" ht="18.75" customHeight="1" x14ac:dyDescent="0.3">
      <c r="A34" s="4" t="s">
        <v>43</v>
      </c>
      <c r="B34" s="51" t="s">
        <v>286</v>
      </c>
      <c r="C34" s="4">
        <v>12.02</v>
      </c>
      <c r="D34" s="46">
        <v>0.98</v>
      </c>
      <c r="E34" s="76">
        <f t="shared" si="0"/>
        <v>13</v>
      </c>
      <c r="F34" s="28"/>
    </row>
    <row r="35" spans="1:6" ht="37.5" x14ac:dyDescent="0.3">
      <c r="A35" s="4" t="s">
        <v>44</v>
      </c>
      <c r="B35" s="53" t="s">
        <v>288</v>
      </c>
      <c r="C35" s="4"/>
      <c r="D35" s="90"/>
      <c r="E35" s="76"/>
      <c r="F35" s="28"/>
    </row>
    <row r="36" spans="1:6" ht="18.75" customHeight="1" x14ac:dyDescent="0.3">
      <c r="A36" s="4" t="s">
        <v>45</v>
      </c>
      <c r="B36" s="51" t="s">
        <v>31</v>
      </c>
      <c r="C36" s="4">
        <v>8.14</v>
      </c>
      <c r="D36" s="46">
        <v>0.98</v>
      </c>
      <c r="E36" s="76">
        <f t="shared" si="0"/>
        <v>9.1199999999999992</v>
      </c>
      <c r="F36" s="28"/>
    </row>
    <row r="37" spans="1:6" ht="18.75" customHeight="1" x14ac:dyDescent="0.3">
      <c r="A37" s="4" t="s">
        <v>46</v>
      </c>
      <c r="B37" s="51" t="s">
        <v>33</v>
      </c>
      <c r="C37" s="4">
        <v>12.02</v>
      </c>
      <c r="D37" s="46">
        <v>0.98</v>
      </c>
      <c r="E37" s="76">
        <f t="shared" si="0"/>
        <v>13</v>
      </c>
      <c r="F37" s="28"/>
    </row>
    <row r="38" spans="1:6" ht="37.5" customHeight="1" x14ac:dyDescent="0.3">
      <c r="A38" s="4" t="s">
        <v>47</v>
      </c>
      <c r="B38" s="53" t="s">
        <v>289</v>
      </c>
      <c r="C38" s="4">
        <v>7.74</v>
      </c>
      <c r="D38" s="46">
        <v>0.98</v>
      </c>
      <c r="E38" s="76">
        <f t="shared" si="0"/>
        <v>8.7200000000000006</v>
      </c>
      <c r="F38" s="28"/>
    </row>
    <row r="39" spans="1:6" ht="39.75" customHeight="1" x14ac:dyDescent="0.3">
      <c r="A39" s="4" t="s">
        <v>48</v>
      </c>
      <c r="B39" s="53" t="s">
        <v>290</v>
      </c>
      <c r="C39" s="4">
        <v>7.05</v>
      </c>
      <c r="D39" s="46">
        <v>0.98</v>
      </c>
      <c r="E39" s="76">
        <f t="shared" si="0"/>
        <v>8.0299999999999994</v>
      </c>
      <c r="F39" s="28"/>
    </row>
    <row r="40" spans="1:6" ht="36" customHeight="1" x14ac:dyDescent="0.3">
      <c r="A40" s="26" t="s">
        <v>49</v>
      </c>
      <c r="B40" s="53" t="s">
        <v>50</v>
      </c>
      <c r="C40" s="4"/>
      <c r="D40" s="46"/>
      <c r="E40" s="76"/>
      <c r="F40" s="28"/>
    </row>
    <row r="41" spans="1:6" ht="37.5" x14ac:dyDescent="0.3">
      <c r="A41" s="4" t="s">
        <v>292</v>
      </c>
      <c r="B41" s="51" t="s">
        <v>291</v>
      </c>
      <c r="C41" s="4">
        <v>11.05</v>
      </c>
      <c r="D41" s="46">
        <v>0.98</v>
      </c>
      <c r="E41" s="76">
        <f t="shared" si="0"/>
        <v>12.03</v>
      </c>
      <c r="F41" s="28"/>
    </row>
    <row r="42" spans="1:6" ht="39.75" customHeight="1" x14ac:dyDescent="0.3">
      <c r="A42" s="4" t="s">
        <v>292</v>
      </c>
      <c r="B42" s="51" t="s">
        <v>293</v>
      </c>
      <c r="C42" s="4">
        <v>31.62</v>
      </c>
      <c r="D42" s="46">
        <v>30.25</v>
      </c>
      <c r="E42" s="76">
        <f t="shared" si="0"/>
        <v>61.87</v>
      </c>
      <c r="F42" s="28"/>
    </row>
    <row r="43" spans="1:6" ht="39.75" customHeight="1" x14ac:dyDescent="0.3">
      <c r="A43" s="26" t="s">
        <v>51</v>
      </c>
      <c r="B43" s="53" t="s">
        <v>52</v>
      </c>
      <c r="C43" s="74">
        <v>3.34</v>
      </c>
      <c r="D43" s="91"/>
      <c r="E43" s="76">
        <f>C43+D43</f>
        <v>3.34</v>
      </c>
      <c r="F43" s="28"/>
    </row>
    <row r="44" spans="1:6" ht="56.25" x14ac:dyDescent="0.3">
      <c r="A44" s="6" t="s">
        <v>221</v>
      </c>
      <c r="B44" s="59" t="s">
        <v>222</v>
      </c>
      <c r="C44" s="74"/>
      <c r="D44" s="77"/>
      <c r="E44" s="78"/>
      <c r="F44" s="28"/>
    </row>
    <row r="45" spans="1:6" ht="19.5" customHeight="1" x14ac:dyDescent="0.3">
      <c r="A45" s="7" t="s">
        <v>223</v>
      </c>
      <c r="B45" s="50" t="s">
        <v>224</v>
      </c>
      <c r="C45" s="79">
        <v>13.1</v>
      </c>
      <c r="D45" s="79">
        <v>0.98</v>
      </c>
      <c r="E45" s="76">
        <f>C45+D45</f>
        <v>14.08</v>
      </c>
      <c r="F45" s="28"/>
    </row>
    <row r="46" spans="1:6" ht="18.75" customHeight="1" x14ac:dyDescent="0.3">
      <c r="A46" s="7" t="s">
        <v>225</v>
      </c>
      <c r="B46" s="50" t="s">
        <v>226</v>
      </c>
      <c r="C46" s="74">
        <v>17.05</v>
      </c>
      <c r="D46" s="79">
        <v>0.98</v>
      </c>
      <c r="E46" s="78">
        <f>C46+D46</f>
        <v>18.03</v>
      </c>
      <c r="F46" s="28"/>
    </row>
    <row r="47" spans="1:6" ht="18.75" customHeight="1" x14ac:dyDescent="0.3">
      <c r="A47" s="7" t="s">
        <v>227</v>
      </c>
      <c r="B47" s="60" t="s">
        <v>228</v>
      </c>
      <c r="C47" s="74">
        <v>24.85</v>
      </c>
      <c r="D47" s="79">
        <v>0.98</v>
      </c>
      <c r="E47" s="78">
        <f>C47+D47</f>
        <v>25.83</v>
      </c>
      <c r="F47" s="28"/>
    </row>
    <row r="48" spans="1:6" ht="18.75" customHeight="1" x14ac:dyDescent="0.3">
      <c r="A48" s="7" t="s">
        <v>229</v>
      </c>
      <c r="B48" s="60" t="s">
        <v>230</v>
      </c>
      <c r="C48" s="74">
        <v>17.05</v>
      </c>
      <c r="D48" s="79">
        <v>0.98</v>
      </c>
      <c r="E48" s="78">
        <f>C48+D48</f>
        <v>18.03</v>
      </c>
      <c r="F48" s="28"/>
    </row>
    <row r="49" spans="1:6" ht="20.25" customHeight="1" x14ac:dyDescent="0.3">
      <c r="A49" s="23" t="s">
        <v>53</v>
      </c>
      <c r="B49" s="226" t="s">
        <v>54</v>
      </c>
      <c r="C49" s="227"/>
      <c r="D49" s="227"/>
      <c r="E49" s="228"/>
      <c r="F49" s="28"/>
    </row>
    <row r="50" spans="1:6" ht="18.75" customHeight="1" x14ac:dyDescent="0.3">
      <c r="A50" s="5" t="s">
        <v>55</v>
      </c>
      <c r="B50" s="55" t="s">
        <v>56</v>
      </c>
      <c r="C50" s="37"/>
      <c r="D50" s="19"/>
      <c r="E50" s="34"/>
      <c r="F50" s="28"/>
    </row>
    <row r="51" spans="1:6" ht="18.75" customHeight="1" x14ac:dyDescent="0.3">
      <c r="A51" s="5" t="s">
        <v>57</v>
      </c>
      <c r="B51" s="56" t="s">
        <v>58</v>
      </c>
      <c r="C51" s="37"/>
      <c r="D51" s="19"/>
      <c r="E51" s="34"/>
      <c r="F51" s="28"/>
    </row>
    <row r="52" spans="1:6" ht="56.25" x14ac:dyDescent="0.3">
      <c r="A52" s="5" t="s">
        <v>59</v>
      </c>
      <c r="B52" s="55" t="s">
        <v>60</v>
      </c>
      <c r="C52" s="79">
        <v>7.33</v>
      </c>
      <c r="D52" s="79">
        <v>0.49</v>
      </c>
      <c r="E52" s="76">
        <f>C52+D52</f>
        <v>7.82</v>
      </c>
      <c r="F52" s="28"/>
    </row>
    <row r="53" spans="1:6" ht="18.75" customHeight="1" x14ac:dyDescent="0.3">
      <c r="A53" s="5" t="s">
        <v>61</v>
      </c>
      <c r="B53" s="56" t="s">
        <v>62</v>
      </c>
      <c r="C53" s="74"/>
      <c r="D53" s="80"/>
      <c r="E53" s="78"/>
      <c r="F53" s="28"/>
    </row>
    <row r="54" spans="1:6" ht="56.25" x14ac:dyDescent="0.3">
      <c r="A54" s="5" t="s">
        <v>63</v>
      </c>
      <c r="B54" s="55" t="s">
        <v>60</v>
      </c>
      <c r="C54" s="79">
        <v>7.33</v>
      </c>
      <c r="D54" s="79">
        <v>0.49</v>
      </c>
      <c r="E54" s="76">
        <f>C54+D54</f>
        <v>7.82</v>
      </c>
      <c r="F54" s="28"/>
    </row>
    <row r="55" spans="1:6" ht="18.75" customHeight="1" x14ac:dyDescent="0.3">
      <c r="A55" s="5" t="s">
        <v>64</v>
      </c>
      <c r="B55" s="56" t="s">
        <v>65</v>
      </c>
      <c r="C55" s="74"/>
      <c r="D55" s="75"/>
      <c r="E55" s="78"/>
      <c r="F55" s="28"/>
    </row>
    <row r="56" spans="1:6" ht="56.25" x14ac:dyDescent="0.3">
      <c r="A56" s="5" t="s">
        <v>66</v>
      </c>
      <c r="B56" s="55" t="s">
        <v>60</v>
      </c>
      <c r="C56" s="79">
        <v>4.8899999999999997</v>
      </c>
      <c r="D56" s="79">
        <v>0.49</v>
      </c>
      <c r="E56" s="76">
        <f>C56+D56</f>
        <v>5.38</v>
      </c>
      <c r="F56" s="28"/>
    </row>
    <row r="57" spans="1:6" ht="36" customHeight="1" x14ac:dyDescent="0.3">
      <c r="A57" s="5" t="s">
        <v>67</v>
      </c>
      <c r="B57" s="57" t="s">
        <v>68</v>
      </c>
      <c r="C57" s="74"/>
      <c r="D57" s="75"/>
      <c r="E57" s="78"/>
      <c r="F57" s="28"/>
    </row>
    <row r="58" spans="1:6" ht="21" customHeight="1" x14ac:dyDescent="0.3">
      <c r="A58" s="5" t="s">
        <v>69</v>
      </c>
      <c r="B58" s="56" t="s">
        <v>70</v>
      </c>
      <c r="C58" s="74"/>
      <c r="D58" s="75"/>
      <c r="E58" s="78"/>
      <c r="F58" s="28"/>
    </row>
    <row r="59" spans="1:6" ht="56.25" x14ac:dyDescent="0.3">
      <c r="A59" s="5" t="s">
        <v>71</v>
      </c>
      <c r="B59" s="55" t="s">
        <v>60</v>
      </c>
      <c r="C59" s="79">
        <v>9.9</v>
      </c>
      <c r="D59" s="79">
        <v>0.49</v>
      </c>
      <c r="E59" s="76">
        <f>C59+D59</f>
        <v>10.39</v>
      </c>
      <c r="F59" s="28"/>
    </row>
    <row r="60" spans="1:6" ht="18.75" customHeight="1" x14ac:dyDescent="0.3">
      <c r="A60" s="5" t="s">
        <v>72</v>
      </c>
      <c r="B60" s="56" t="s">
        <v>73</v>
      </c>
      <c r="C60" s="74"/>
      <c r="D60" s="75"/>
      <c r="E60" s="78"/>
      <c r="F60" s="28"/>
    </row>
    <row r="61" spans="1:6" ht="56.25" x14ac:dyDescent="0.3">
      <c r="A61" s="5" t="s">
        <v>74</v>
      </c>
      <c r="B61" s="55" t="s">
        <v>60</v>
      </c>
      <c r="C61" s="79">
        <v>4.8899999999999997</v>
      </c>
      <c r="D61" s="79">
        <v>0.49</v>
      </c>
      <c r="E61" s="76">
        <f>C61+D61</f>
        <v>5.38</v>
      </c>
      <c r="F61" s="28"/>
    </row>
    <row r="62" spans="1:6" ht="18.75" customHeight="1" x14ac:dyDescent="0.3">
      <c r="A62" s="5" t="s">
        <v>75</v>
      </c>
      <c r="B62" s="56" t="s">
        <v>76</v>
      </c>
      <c r="C62" s="74"/>
      <c r="D62" s="75"/>
      <c r="E62" s="78"/>
      <c r="F62" s="28"/>
    </row>
    <row r="63" spans="1:6" ht="56.25" x14ac:dyDescent="0.3">
      <c r="A63" s="5" t="s">
        <v>77</v>
      </c>
      <c r="B63" s="55" t="s">
        <v>60</v>
      </c>
      <c r="C63" s="79">
        <v>7.33</v>
      </c>
      <c r="D63" s="79">
        <v>0.63</v>
      </c>
      <c r="E63" s="76">
        <f>C63+D63</f>
        <v>7.96</v>
      </c>
      <c r="F63" s="28"/>
    </row>
    <row r="64" spans="1:6" ht="18.75" customHeight="1" x14ac:dyDescent="0.3">
      <c r="A64" s="5" t="s">
        <v>78</v>
      </c>
      <c r="B64" s="56" t="s">
        <v>79</v>
      </c>
      <c r="C64" s="74"/>
      <c r="D64" s="75"/>
      <c r="E64" s="78"/>
      <c r="F64" s="28"/>
    </row>
    <row r="65" spans="1:6" ht="56.25" x14ac:dyDescent="0.3">
      <c r="A65" s="5" t="s">
        <v>80</v>
      </c>
      <c r="B65" s="55" t="s">
        <v>60</v>
      </c>
      <c r="C65" s="79">
        <v>12.34</v>
      </c>
      <c r="D65" s="79">
        <v>0.63</v>
      </c>
      <c r="E65" s="76">
        <f>C65+D65</f>
        <v>12.97</v>
      </c>
      <c r="F65" s="28"/>
    </row>
    <row r="66" spans="1:6" ht="37.5" x14ac:dyDescent="0.3">
      <c r="A66" s="5" t="s">
        <v>81</v>
      </c>
      <c r="B66" s="56" t="s">
        <v>82</v>
      </c>
      <c r="C66" s="74"/>
      <c r="D66" s="75"/>
      <c r="E66" s="78"/>
      <c r="F66" s="28"/>
    </row>
    <row r="67" spans="1:6" ht="56.25" x14ac:dyDescent="0.3">
      <c r="A67" s="5" t="s">
        <v>83</v>
      </c>
      <c r="B67" s="55" t="s">
        <v>60</v>
      </c>
      <c r="C67" s="79">
        <v>14.79</v>
      </c>
      <c r="D67" s="79">
        <v>0.63</v>
      </c>
      <c r="E67" s="76">
        <f>C67+D67</f>
        <v>15.42</v>
      </c>
      <c r="F67" s="28"/>
    </row>
    <row r="68" spans="1:6" ht="37.5" x14ac:dyDescent="0.3">
      <c r="A68" s="5" t="s">
        <v>84</v>
      </c>
      <c r="B68" s="61" t="s">
        <v>85</v>
      </c>
      <c r="C68" s="81"/>
      <c r="D68" s="82"/>
      <c r="E68" s="78"/>
      <c r="F68" s="28"/>
    </row>
    <row r="69" spans="1:6" ht="56.25" x14ac:dyDescent="0.3">
      <c r="A69" s="5" t="s">
        <v>86</v>
      </c>
      <c r="B69" s="55" t="s">
        <v>60</v>
      </c>
      <c r="C69" s="79">
        <v>9.9</v>
      </c>
      <c r="D69" s="79">
        <v>0.49</v>
      </c>
      <c r="E69" s="76">
        <f>C69+D69</f>
        <v>10.39</v>
      </c>
      <c r="F69" s="28"/>
    </row>
    <row r="70" spans="1:6" ht="18.75" customHeight="1" x14ac:dyDescent="0.3">
      <c r="A70" s="8" t="s">
        <v>87</v>
      </c>
      <c r="B70" s="61" t="s">
        <v>88</v>
      </c>
      <c r="C70" s="74"/>
      <c r="D70" s="75"/>
      <c r="E70" s="78"/>
      <c r="F70" s="28"/>
    </row>
    <row r="71" spans="1:6" ht="56.25" x14ac:dyDescent="0.3">
      <c r="A71" s="8" t="s">
        <v>89</v>
      </c>
      <c r="B71" s="55" t="s">
        <v>60</v>
      </c>
      <c r="C71" s="79">
        <v>9.9</v>
      </c>
      <c r="D71" s="79">
        <v>0.75</v>
      </c>
      <c r="E71" s="76">
        <f>C71+D71</f>
        <v>10.65</v>
      </c>
      <c r="F71" s="28"/>
    </row>
    <row r="72" spans="1:6" ht="18.75" customHeight="1" x14ac:dyDescent="0.3">
      <c r="A72" s="8" t="s">
        <v>90</v>
      </c>
      <c r="B72" s="61" t="s">
        <v>91</v>
      </c>
      <c r="C72" s="74"/>
      <c r="D72" s="75"/>
      <c r="E72" s="78"/>
      <c r="F72" s="28"/>
    </row>
    <row r="73" spans="1:6" ht="56.25" x14ac:dyDescent="0.3">
      <c r="A73" s="8" t="s">
        <v>92</v>
      </c>
      <c r="B73" s="55" t="s">
        <v>60</v>
      </c>
      <c r="C73" s="79">
        <v>9.9</v>
      </c>
      <c r="D73" s="79">
        <v>0.56000000000000005</v>
      </c>
      <c r="E73" s="76">
        <f>C73+D73</f>
        <v>10.46</v>
      </c>
      <c r="F73" s="28"/>
    </row>
    <row r="74" spans="1:6" ht="18.75" customHeight="1" x14ac:dyDescent="0.3">
      <c r="A74" s="8" t="s">
        <v>93</v>
      </c>
      <c r="B74" s="61" t="s">
        <v>94</v>
      </c>
      <c r="C74" s="74"/>
      <c r="D74" s="75"/>
      <c r="E74" s="78"/>
      <c r="F74" s="28"/>
    </row>
    <row r="75" spans="1:6" ht="56.25" x14ac:dyDescent="0.3">
      <c r="A75" s="8" t="s">
        <v>95</v>
      </c>
      <c r="B75" s="55" t="s">
        <v>60</v>
      </c>
      <c r="C75" s="79">
        <v>14.79</v>
      </c>
      <c r="D75" s="79">
        <v>0.56000000000000005</v>
      </c>
      <c r="E75" s="76">
        <f>C75+D75</f>
        <v>15.35</v>
      </c>
      <c r="F75" s="28"/>
    </row>
    <row r="76" spans="1:6" ht="18.75" customHeight="1" x14ac:dyDescent="0.3">
      <c r="A76" s="8" t="s">
        <v>96</v>
      </c>
      <c r="B76" s="61" t="s">
        <v>97</v>
      </c>
      <c r="C76" s="74"/>
      <c r="D76" s="75"/>
      <c r="E76" s="78"/>
      <c r="F76" s="28"/>
    </row>
    <row r="77" spans="1:6" ht="56.25" x14ac:dyDescent="0.3">
      <c r="A77" s="8" t="s">
        <v>98</v>
      </c>
      <c r="B77" s="55" t="s">
        <v>60</v>
      </c>
      <c r="C77" s="79">
        <v>14.79</v>
      </c>
      <c r="D77" s="79">
        <v>0.69</v>
      </c>
      <c r="E77" s="76">
        <f>C77+D77</f>
        <v>15.48</v>
      </c>
      <c r="F77" s="28"/>
    </row>
    <row r="78" spans="1:6" ht="56.25" x14ac:dyDescent="0.3">
      <c r="A78" s="8" t="s">
        <v>99</v>
      </c>
      <c r="B78" s="61" t="s">
        <v>100</v>
      </c>
      <c r="C78" s="74"/>
      <c r="D78" s="82"/>
      <c r="E78" s="78"/>
      <c r="F78" s="28"/>
    </row>
    <row r="79" spans="1:6" ht="58.5" customHeight="1" x14ac:dyDescent="0.3">
      <c r="A79" s="8" t="s">
        <v>101</v>
      </c>
      <c r="B79" s="55" t="s">
        <v>60</v>
      </c>
      <c r="C79" s="79">
        <v>24.58</v>
      </c>
      <c r="D79" s="79">
        <v>0.69</v>
      </c>
      <c r="E79" s="76">
        <f>C79+D79</f>
        <v>25.27</v>
      </c>
      <c r="F79" s="28"/>
    </row>
    <row r="80" spans="1:6" ht="74.25" customHeight="1" x14ac:dyDescent="0.3">
      <c r="A80" s="8" t="s">
        <v>102</v>
      </c>
      <c r="B80" s="56" t="s">
        <v>103</v>
      </c>
      <c r="C80" s="4"/>
      <c r="D80" s="141"/>
      <c r="E80" s="34"/>
      <c r="F80" s="28"/>
    </row>
    <row r="81" spans="1:6" ht="60" customHeight="1" x14ac:dyDescent="0.3">
      <c r="A81" s="8" t="s">
        <v>104</v>
      </c>
      <c r="B81" s="55" t="s">
        <v>60</v>
      </c>
      <c r="C81" s="79">
        <v>24.58</v>
      </c>
      <c r="D81" s="79">
        <v>0.63</v>
      </c>
      <c r="E81" s="76">
        <f>C81+D81</f>
        <v>25.21</v>
      </c>
      <c r="F81" s="28"/>
    </row>
    <row r="82" spans="1:6" ht="18.75" customHeight="1" x14ac:dyDescent="0.3">
      <c r="A82" s="8" t="s">
        <v>105</v>
      </c>
      <c r="B82" s="57" t="s">
        <v>106</v>
      </c>
      <c r="C82" s="74"/>
      <c r="D82" s="75"/>
      <c r="E82" s="78"/>
      <c r="F82" s="28"/>
    </row>
    <row r="83" spans="1:6" ht="37.5" x14ac:dyDescent="0.3">
      <c r="A83" s="8" t="s">
        <v>107</v>
      </c>
      <c r="B83" s="56" t="s">
        <v>108</v>
      </c>
      <c r="C83" s="74"/>
      <c r="D83" s="75"/>
      <c r="E83" s="78"/>
      <c r="F83" s="28"/>
    </row>
    <row r="84" spans="1:6" ht="56.25" x14ac:dyDescent="0.3">
      <c r="A84" s="8" t="s">
        <v>109</v>
      </c>
      <c r="B84" s="55" t="s">
        <v>60</v>
      </c>
      <c r="C84" s="79">
        <v>9.9</v>
      </c>
      <c r="D84" s="79">
        <v>0.49</v>
      </c>
      <c r="E84" s="76">
        <f>C84+D84</f>
        <v>10.39</v>
      </c>
      <c r="F84" s="28"/>
    </row>
    <row r="85" spans="1:6" ht="37.5" x14ac:dyDescent="0.3">
      <c r="A85" s="8" t="s">
        <v>110</v>
      </c>
      <c r="B85" s="61" t="s">
        <v>111</v>
      </c>
      <c r="C85" s="74"/>
      <c r="D85" s="75"/>
      <c r="E85" s="78"/>
      <c r="F85" s="28"/>
    </row>
    <row r="86" spans="1:6" ht="56.25" x14ac:dyDescent="0.3">
      <c r="A86" s="8" t="s">
        <v>112</v>
      </c>
      <c r="B86" s="55" t="s">
        <v>60</v>
      </c>
      <c r="C86" s="79">
        <v>12.34</v>
      </c>
      <c r="D86" s="79">
        <v>0.63</v>
      </c>
      <c r="E86" s="76">
        <f>C86+D86</f>
        <v>12.97</v>
      </c>
      <c r="F86" s="28"/>
    </row>
    <row r="87" spans="1:6" ht="18.75" customHeight="1" x14ac:dyDescent="0.3">
      <c r="A87" s="8" t="s">
        <v>113</v>
      </c>
      <c r="B87" s="62" t="s">
        <v>114</v>
      </c>
      <c r="C87" s="74"/>
      <c r="D87" s="75"/>
      <c r="E87" s="78"/>
      <c r="F87" s="28"/>
    </row>
    <row r="88" spans="1:6" ht="56.25" x14ac:dyDescent="0.3">
      <c r="A88" s="8" t="s">
        <v>115</v>
      </c>
      <c r="B88" s="55" t="s">
        <v>60</v>
      </c>
      <c r="C88" s="79">
        <v>4.8899999999999997</v>
      </c>
      <c r="D88" s="79">
        <v>0.49</v>
      </c>
      <c r="E88" s="76">
        <f>C88+D88</f>
        <v>5.38</v>
      </c>
      <c r="F88" s="28"/>
    </row>
    <row r="89" spans="1:6" ht="18.75" customHeight="1" x14ac:dyDescent="0.3">
      <c r="A89" s="8" t="s">
        <v>116</v>
      </c>
      <c r="B89" s="62" t="s">
        <v>117</v>
      </c>
      <c r="C89" s="74"/>
      <c r="D89" s="75"/>
      <c r="E89" s="78"/>
      <c r="F89" s="28"/>
    </row>
    <row r="90" spans="1:6" ht="18.75" customHeight="1" x14ac:dyDescent="0.3">
      <c r="A90" s="8" t="s">
        <v>118</v>
      </c>
      <c r="B90" s="62" t="s">
        <v>119</v>
      </c>
      <c r="C90" s="74"/>
      <c r="D90" s="75"/>
      <c r="E90" s="78"/>
      <c r="F90" s="28"/>
    </row>
    <row r="91" spans="1:6" ht="56.25" x14ac:dyDescent="0.3">
      <c r="A91" s="8" t="s">
        <v>120</v>
      </c>
      <c r="B91" s="55" t="s">
        <v>60</v>
      </c>
      <c r="C91" s="79">
        <v>7.33</v>
      </c>
      <c r="D91" s="79">
        <v>0.63</v>
      </c>
      <c r="E91" s="76">
        <f>C91+D91</f>
        <v>7.96</v>
      </c>
      <c r="F91" s="28"/>
    </row>
    <row r="92" spans="1:6" ht="18.75" customHeight="1" x14ac:dyDescent="0.3">
      <c r="A92" s="8" t="s">
        <v>121</v>
      </c>
      <c r="B92" s="62" t="s">
        <v>122</v>
      </c>
      <c r="C92" s="74"/>
      <c r="D92" s="75"/>
      <c r="E92" s="78"/>
      <c r="F92" s="28"/>
    </row>
    <row r="93" spans="1:6" ht="58.5" customHeight="1" x14ac:dyDescent="0.3">
      <c r="A93" s="8" t="s">
        <v>123</v>
      </c>
      <c r="B93" s="55" t="s">
        <v>60</v>
      </c>
      <c r="C93" s="79">
        <v>12.34</v>
      </c>
      <c r="D93" s="79">
        <v>0.49</v>
      </c>
      <c r="E93" s="76">
        <f>C93+D93</f>
        <v>12.83</v>
      </c>
      <c r="F93" s="28"/>
    </row>
    <row r="94" spans="1:6" ht="18.75" customHeight="1" x14ac:dyDescent="0.3">
      <c r="A94" s="8" t="s">
        <v>124</v>
      </c>
      <c r="B94" s="83" t="s">
        <v>125</v>
      </c>
      <c r="C94" s="74"/>
      <c r="D94" s="75"/>
      <c r="E94" s="78"/>
      <c r="F94" s="28"/>
    </row>
    <row r="95" spans="1:6" ht="56.25" x14ac:dyDescent="0.3">
      <c r="A95" s="8" t="s">
        <v>126</v>
      </c>
      <c r="B95" s="55" t="s">
        <v>60</v>
      </c>
      <c r="C95" s="79">
        <v>14.79</v>
      </c>
      <c r="D95" s="79">
        <v>1.1599999999999999</v>
      </c>
      <c r="E95" s="76">
        <f>C95+D95</f>
        <v>15.95</v>
      </c>
      <c r="F95" s="28"/>
    </row>
    <row r="96" spans="1:6" ht="40.5" x14ac:dyDescent="0.3">
      <c r="A96" s="8" t="s">
        <v>127</v>
      </c>
      <c r="B96" s="83" t="s">
        <v>128</v>
      </c>
      <c r="C96" s="4"/>
      <c r="D96" s="141"/>
      <c r="E96" s="34"/>
      <c r="F96" s="28"/>
    </row>
    <row r="97" spans="1:6" ht="56.25" x14ac:dyDescent="0.3">
      <c r="A97" s="8" t="s">
        <v>129</v>
      </c>
      <c r="B97" s="64" t="s">
        <v>60</v>
      </c>
      <c r="C97" s="79">
        <v>9.9</v>
      </c>
      <c r="D97" s="79">
        <v>0.94</v>
      </c>
      <c r="E97" s="76">
        <f>C97+D97</f>
        <v>10.84</v>
      </c>
      <c r="F97" s="28"/>
    </row>
    <row r="98" spans="1:6" ht="75" x14ac:dyDescent="0.3">
      <c r="A98" s="8" t="s">
        <v>130</v>
      </c>
      <c r="B98" s="62" t="s">
        <v>247</v>
      </c>
      <c r="C98" s="79">
        <v>14.79</v>
      </c>
      <c r="D98" s="79">
        <v>0.94</v>
      </c>
      <c r="E98" s="76">
        <f>C98+D98</f>
        <v>15.73</v>
      </c>
      <c r="F98" s="28"/>
    </row>
    <row r="99" spans="1:6" ht="74.25" customHeight="1" x14ac:dyDescent="0.3">
      <c r="A99" s="8" t="s">
        <v>131</v>
      </c>
      <c r="B99" s="62" t="s">
        <v>248</v>
      </c>
      <c r="C99" s="79">
        <v>9.9</v>
      </c>
      <c r="D99" s="79">
        <v>0.94</v>
      </c>
      <c r="E99" s="76">
        <f>C99+D99</f>
        <v>10.84</v>
      </c>
      <c r="F99" s="28"/>
    </row>
    <row r="100" spans="1:6" ht="18.75" customHeight="1" x14ac:dyDescent="0.3">
      <c r="A100" s="278" t="s">
        <v>132</v>
      </c>
      <c r="B100" s="279"/>
      <c r="C100" s="279"/>
      <c r="D100" s="279"/>
      <c r="E100" s="280"/>
      <c r="F100" s="28"/>
    </row>
    <row r="101" spans="1:6" ht="18.75" customHeight="1" x14ac:dyDescent="0.3">
      <c r="A101" s="9" t="s">
        <v>24</v>
      </c>
      <c r="B101" s="65" t="s">
        <v>133</v>
      </c>
      <c r="C101" s="4"/>
      <c r="D101" s="141"/>
      <c r="E101" s="34"/>
      <c r="F101" s="28"/>
    </row>
    <row r="102" spans="1:6" ht="18.75" customHeight="1" x14ac:dyDescent="0.3">
      <c r="A102" s="9" t="s">
        <v>26</v>
      </c>
      <c r="B102" s="63" t="s">
        <v>134</v>
      </c>
      <c r="C102" s="79">
        <v>1.1399999999999999</v>
      </c>
      <c r="D102" s="80">
        <v>1.2</v>
      </c>
      <c r="E102" s="76">
        <f t="shared" ref="E102:E123" si="1">C102+D102</f>
        <v>2.34</v>
      </c>
      <c r="F102" s="28"/>
    </row>
    <row r="103" spans="1:6" ht="18.75" customHeight="1" x14ac:dyDescent="0.3">
      <c r="A103" s="9" t="s">
        <v>135</v>
      </c>
      <c r="B103" s="63" t="s">
        <v>136</v>
      </c>
      <c r="C103" s="79">
        <v>1.71</v>
      </c>
      <c r="D103" s="80">
        <v>1.37</v>
      </c>
      <c r="E103" s="76">
        <f t="shared" si="1"/>
        <v>3.08</v>
      </c>
      <c r="F103" s="28"/>
    </row>
    <row r="104" spans="1:6" ht="41.25" customHeight="1" x14ac:dyDescent="0.3">
      <c r="A104" s="9" t="s">
        <v>135</v>
      </c>
      <c r="B104" s="63" t="s">
        <v>137</v>
      </c>
      <c r="C104" s="79">
        <v>1.71</v>
      </c>
      <c r="D104" s="79">
        <v>1.9</v>
      </c>
      <c r="E104" s="76">
        <f t="shared" si="1"/>
        <v>3.61</v>
      </c>
      <c r="F104" s="28"/>
    </row>
    <row r="105" spans="1:6" ht="39.75" customHeight="1" x14ac:dyDescent="0.3">
      <c r="A105" s="10" t="s">
        <v>138</v>
      </c>
      <c r="B105" s="63" t="s">
        <v>139</v>
      </c>
      <c r="C105" s="79">
        <v>2.2799999999999998</v>
      </c>
      <c r="D105" s="80">
        <v>1.2</v>
      </c>
      <c r="E105" s="76">
        <f t="shared" si="1"/>
        <v>3.48</v>
      </c>
      <c r="F105" s="28"/>
    </row>
    <row r="106" spans="1:6" ht="18.75" customHeight="1" x14ac:dyDescent="0.3">
      <c r="A106" s="10" t="s">
        <v>140</v>
      </c>
      <c r="B106" s="63" t="s">
        <v>141</v>
      </c>
      <c r="C106" s="79">
        <v>2.2799999999999998</v>
      </c>
      <c r="D106" s="80">
        <v>1.2</v>
      </c>
      <c r="E106" s="76">
        <f t="shared" si="1"/>
        <v>3.48</v>
      </c>
      <c r="F106" s="28"/>
    </row>
    <row r="107" spans="1:6" ht="18.75" customHeight="1" x14ac:dyDescent="0.3">
      <c r="A107" s="10" t="s">
        <v>142</v>
      </c>
      <c r="B107" s="63" t="s">
        <v>143</v>
      </c>
      <c r="C107" s="79">
        <v>2.2799999999999998</v>
      </c>
      <c r="D107" s="80">
        <v>1.2</v>
      </c>
      <c r="E107" s="76">
        <f t="shared" si="1"/>
        <v>3.48</v>
      </c>
      <c r="F107" s="28"/>
    </row>
    <row r="108" spans="1:6" ht="18.75" customHeight="1" x14ac:dyDescent="0.3">
      <c r="A108" s="10" t="s">
        <v>144</v>
      </c>
      <c r="B108" s="63" t="s">
        <v>145</v>
      </c>
      <c r="C108" s="79">
        <v>2.2799999999999998</v>
      </c>
      <c r="D108" s="80">
        <v>1.2</v>
      </c>
      <c r="E108" s="76">
        <f t="shared" si="1"/>
        <v>3.48</v>
      </c>
      <c r="F108" s="28"/>
    </row>
    <row r="109" spans="1:6" ht="18.75" customHeight="1" x14ac:dyDescent="0.3">
      <c r="A109" s="10" t="s">
        <v>146</v>
      </c>
      <c r="B109" s="63" t="s">
        <v>147</v>
      </c>
      <c r="C109" s="79">
        <v>1.76</v>
      </c>
      <c r="D109" s="80">
        <v>1.02</v>
      </c>
      <c r="E109" s="76">
        <f t="shared" si="1"/>
        <v>2.78</v>
      </c>
      <c r="F109" s="28"/>
    </row>
    <row r="110" spans="1:6" ht="18.75" customHeight="1" x14ac:dyDescent="0.3">
      <c r="A110" s="10" t="s">
        <v>148</v>
      </c>
      <c r="B110" s="63" t="s">
        <v>149</v>
      </c>
      <c r="C110" s="79">
        <v>1.17</v>
      </c>
      <c r="D110" s="80">
        <v>1.02</v>
      </c>
      <c r="E110" s="76">
        <f t="shared" si="1"/>
        <v>2.19</v>
      </c>
      <c r="F110" s="28"/>
    </row>
    <row r="111" spans="1:6" ht="18.75" customHeight="1" x14ac:dyDescent="0.3">
      <c r="A111" s="10" t="s">
        <v>150</v>
      </c>
      <c r="B111" s="63" t="s">
        <v>151</v>
      </c>
      <c r="C111" s="79">
        <v>1.1599999999999999</v>
      </c>
      <c r="D111" s="80">
        <v>1.02</v>
      </c>
      <c r="E111" s="76">
        <f t="shared" si="1"/>
        <v>2.1800000000000002</v>
      </c>
      <c r="F111" s="28"/>
    </row>
    <row r="112" spans="1:6" ht="18.75" customHeight="1" x14ac:dyDescent="0.3">
      <c r="A112" s="10" t="s">
        <v>152</v>
      </c>
      <c r="B112" s="63" t="s">
        <v>153</v>
      </c>
      <c r="C112" s="79">
        <v>1.1599999999999999</v>
      </c>
      <c r="D112" s="80">
        <v>1.28</v>
      </c>
      <c r="E112" s="76">
        <f t="shared" si="1"/>
        <v>2.44</v>
      </c>
      <c r="F112" s="28"/>
    </row>
    <row r="113" spans="1:10" ht="18.75" customHeight="1" x14ac:dyDescent="0.3">
      <c r="A113" s="10" t="s">
        <v>154</v>
      </c>
      <c r="B113" s="63" t="s">
        <v>155</v>
      </c>
      <c r="C113" s="79">
        <v>1.1399999999999999</v>
      </c>
      <c r="D113" s="80">
        <v>0.97</v>
      </c>
      <c r="E113" s="76">
        <f t="shared" si="1"/>
        <v>2.11</v>
      </c>
      <c r="F113" s="28"/>
    </row>
    <row r="114" spans="1:10" ht="18.75" customHeight="1" x14ac:dyDescent="0.3">
      <c r="A114" s="10" t="s">
        <v>156</v>
      </c>
      <c r="B114" s="63" t="s">
        <v>157</v>
      </c>
      <c r="C114" s="79">
        <v>1.71</v>
      </c>
      <c r="D114" s="80">
        <v>2.04</v>
      </c>
      <c r="E114" s="76">
        <f t="shared" si="1"/>
        <v>3.75</v>
      </c>
      <c r="F114" s="28"/>
    </row>
    <row r="115" spans="1:10" ht="18.75" customHeight="1" x14ac:dyDescent="0.3">
      <c r="A115" s="10" t="s">
        <v>158</v>
      </c>
      <c r="B115" s="65" t="s">
        <v>159</v>
      </c>
      <c r="C115" s="74"/>
      <c r="D115" s="75"/>
      <c r="E115" s="76"/>
      <c r="F115" s="28"/>
    </row>
    <row r="116" spans="1:10" ht="18.75" customHeight="1" x14ac:dyDescent="0.3">
      <c r="A116" s="10" t="s">
        <v>160</v>
      </c>
      <c r="B116" s="63" t="s">
        <v>161</v>
      </c>
      <c r="C116" s="79">
        <v>1.1299999999999999</v>
      </c>
      <c r="D116" s="80">
        <v>0.94</v>
      </c>
      <c r="E116" s="76">
        <f t="shared" si="1"/>
        <v>2.0699999999999998</v>
      </c>
      <c r="F116" s="28"/>
    </row>
    <row r="117" spans="1:10" ht="18.75" customHeight="1" x14ac:dyDescent="0.3">
      <c r="A117" s="10" t="s">
        <v>162</v>
      </c>
      <c r="B117" s="63" t="s">
        <v>163</v>
      </c>
      <c r="C117" s="79">
        <v>1.1100000000000001</v>
      </c>
      <c r="D117" s="80">
        <v>0.94</v>
      </c>
      <c r="E117" s="76">
        <f t="shared" si="1"/>
        <v>2.0499999999999998</v>
      </c>
      <c r="F117" s="28"/>
    </row>
    <row r="118" spans="1:10" ht="18.75" customHeight="1" x14ac:dyDescent="0.3">
      <c r="A118" s="10" t="s">
        <v>164</v>
      </c>
      <c r="B118" s="63" t="s">
        <v>165</v>
      </c>
      <c r="C118" s="79">
        <v>2.2200000000000002</v>
      </c>
      <c r="D118" s="80">
        <v>0.94</v>
      </c>
      <c r="E118" s="76">
        <f t="shared" si="1"/>
        <v>3.16</v>
      </c>
      <c r="F118" s="28"/>
    </row>
    <row r="119" spans="1:10" ht="18.75" customHeight="1" x14ac:dyDescent="0.3">
      <c r="A119" s="10" t="s">
        <v>53</v>
      </c>
      <c r="B119" s="65" t="s">
        <v>166</v>
      </c>
      <c r="C119" s="74"/>
      <c r="D119" s="75"/>
      <c r="E119" s="76"/>
      <c r="F119" s="28"/>
    </row>
    <row r="120" spans="1:10" ht="18.75" customHeight="1" x14ac:dyDescent="0.3">
      <c r="A120" s="10" t="s">
        <v>55</v>
      </c>
      <c r="B120" s="63" t="s">
        <v>167</v>
      </c>
      <c r="C120" s="79">
        <v>2.2400000000000002</v>
      </c>
      <c r="D120" s="80">
        <v>1.6</v>
      </c>
      <c r="E120" s="76">
        <f t="shared" si="1"/>
        <v>3.84</v>
      </c>
      <c r="F120" s="28"/>
    </row>
    <row r="121" spans="1:10" ht="18.75" customHeight="1" x14ac:dyDescent="0.3">
      <c r="A121" s="10" t="s">
        <v>105</v>
      </c>
      <c r="B121" s="63" t="s">
        <v>168</v>
      </c>
      <c r="C121" s="79">
        <v>2.2400000000000002</v>
      </c>
      <c r="D121" s="80">
        <v>1.1299999999999999</v>
      </c>
      <c r="E121" s="76">
        <f t="shared" si="1"/>
        <v>3.37</v>
      </c>
      <c r="F121" s="28"/>
    </row>
    <row r="122" spans="1:10" ht="18.75" customHeight="1" x14ac:dyDescent="0.3">
      <c r="A122" s="281" t="s">
        <v>271</v>
      </c>
      <c r="B122" s="282"/>
      <c r="C122" s="282"/>
      <c r="D122" s="282"/>
      <c r="E122" s="283"/>
      <c r="F122" s="28"/>
    </row>
    <row r="123" spans="1:10" ht="40.5" customHeight="1" x14ac:dyDescent="0.3">
      <c r="A123" s="10" t="s">
        <v>55</v>
      </c>
      <c r="B123" s="63" t="s">
        <v>272</v>
      </c>
      <c r="C123" s="80">
        <v>3.7</v>
      </c>
      <c r="D123" s="80">
        <v>2.12</v>
      </c>
      <c r="E123" s="78">
        <f t="shared" si="1"/>
        <v>5.82</v>
      </c>
      <c r="F123" s="28"/>
    </row>
    <row r="124" spans="1:10" x14ac:dyDescent="0.3">
      <c r="A124" s="206">
        <v>4</v>
      </c>
      <c r="B124" s="307" t="s">
        <v>576</v>
      </c>
      <c r="C124" s="308"/>
      <c r="D124" s="308"/>
      <c r="E124" s="308"/>
      <c r="F124" s="308"/>
      <c r="G124" s="308"/>
      <c r="H124" s="308"/>
      <c r="I124" s="308"/>
      <c r="J124" s="309"/>
    </row>
    <row r="125" spans="1:10" ht="37.5" x14ac:dyDescent="0.3">
      <c r="A125" s="207">
        <v>4.2</v>
      </c>
      <c r="B125" s="202" t="s">
        <v>577</v>
      </c>
      <c r="C125" s="203"/>
      <c r="D125" s="203"/>
      <c r="E125" s="203"/>
      <c r="F125" s="202"/>
      <c r="G125" s="202"/>
      <c r="H125" s="202"/>
      <c r="I125" s="202"/>
      <c r="J125" s="202"/>
    </row>
    <row r="126" spans="1:10" ht="20.25" x14ac:dyDescent="0.3">
      <c r="A126" s="208" t="s">
        <v>578</v>
      </c>
      <c r="B126" s="202" t="s">
        <v>579</v>
      </c>
      <c r="C126" s="203"/>
      <c r="D126" s="203"/>
      <c r="E126" s="203"/>
      <c r="F126" s="202"/>
      <c r="G126" s="202"/>
      <c r="H126" s="202"/>
      <c r="I126" s="202"/>
      <c r="J126" s="202"/>
    </row>
    <row r="127" spans="1:10" ht="37.5" x14ac:dyDescent="0.3">
      <c r="A127" s="207" t="s">
        <v>580</v>
      </c>
      <c r="B127" s="202" t="s">
        <v>581</v>
      </c>
      <c r="C127" s="203"/>
      <c r="D127" s="203"/>
      <c r="E127" s="203"/>
      <c r="F127" s="202"/>
      <c r="G127" s="202"/>
      <c r="H127" s="202"/>
      <c r="I127" s="202"/>
      <c r="J127" s="202"/>
    </row>
    <row r="128" spans="1:10" ht="37.5" x14ac:dyDescent="0.3">
      <c r="A128" s="207" t="s">
        <v>582</v>
      </c>
      <c r="B128" s="202" t="s">
        <v>583</v>
      </c>
      <c r="C128" s="204">
        <v>8.42</v>
      </c>
      <c r="D128" s="88">
        <v>7.0000000000000007E-2</v>
      </c>
      <c r="E128" s="205">
        <f t="shared" ref="E128" si="2">C128+D128</f>
        <v>8.49</v>
      </c>
      <c r="F128" s="202"/>
      <c r="G128" s="202"/>
      <c r="H128" s="202"/>
      <c r="I128" s="202"/>
      <c r="J128" s="202"/>
    </row>
    <row r="129" spans="1:10" ht="20.25" x14ac:dyDescent="0.3">
      <c r="A129" s="207">
        <v>4.3</v>
      </c>
      <c r="B129" s="202" t="s">
        <v>584</v>
      </c>
      <c r="C129" s="203"/>
      <c r="D129" s="203"/>
      <c r="E129" s="203"/>
      <c r="F129" s="202"/>
      <c r="G129" s="202"/>
      <c r="H129" s="202"/>
      <c r="I129" s="202"/>
      <c r="J129" s="202"/>
    </row>
    <row r="130" spans="1:10" ht="20.25" x14ac:dyDescent="0.3">
      <c r="A130" s="208" t="s">
        <v>585</v>
      </c>
      <c r="B130" s="202" t="s">
        <v>586</v>
      </c>
      <c r="C130" s="204">
        <v>16.04</v>
      </c>
      <c r="D130" s="88">
        <v>2.0499999999999998</v>
      </c>
      <c r="E130" s="205">
        <f t="shared" ref="E130:E132" si="3">C130+D130</f>
        <v>18.09</v>
      </c>
      <c r="F130" s="202"/>
      <c r="G130" s="202"/>
      <c r="H130" s="202"/>
      <c r="I130" s="202"/>
      <c r="J130" s="202"/>
    </row>
    <row r="131" spans="1:10" ht="20.25" x14ac:dyDescent="0.3">
      <c r="A131" s="208" t="s">
        <v>587</v>
      </c>
      <c r="B131" s="202" t="s">
        <v>588</v>
      </c>
      <c r="C131" s="204">
        <v>12.05</v>
      </c>
      <c r="D131" s="88">
        <v>2.31</v>
      </c>
      <c r="E131" s="205">
        <f t="shared" si="3"/>
        <v>14.36</v>
      </c>
      <c r="F131" s="202"/>
      <c r="G131" s="202"/>
      <c r="H131" s="202"/>
      <c r="I131" s="202"/>
      <c r="J131" s="202"/>
    </row>
    <row r="132" spans="1:10" ht="20.25" x14ac:dyDescent="0.3">
      <c r="A132" s="208" t="s">
        <v>589</v>
      </c>
      <c r="B132" s="202" t="s">
        <v>590</v>
      </c>
      <c r="C132" s="204">
        <v>12.05</v>
      </c>
      <c r="D132" s="88">
        <v>0.88</v>
      </c>
      <c r="E132" s="205">
        <f t="shared" si="3"/>
        <v>12.93</v>
      </c>
      <c r="F132" s="202"/>
      <c r="G132" s="202"/>
      <c r="H132" s="202"/>
      <c r="I132" s="202"/>
      <c r="J132" s="202"/>
    </row>
    <row r="133" spans="1:10" ht="20.25" x14ac:dyDescent="0.3">
      <c r="A133" s="208" t="s">
        <v>591</v>
      </c>
      <c r="B133" s="202" t="s">
        <v>592</v>
      </c>
      <c r="C133" s="203"/>
      <c r="D133" s="203"/>
      <c r="E133" s="203"/>
      <c r="F133" s="202"/>
      <c r="G133" s="202"/>
      <c r="H133" s="202"/>
      <c r="I133" s="202"/>
      <c r="J133" s="202"/>
    </row>
    <row r="134" spans="1:10" ht="20.25" x14ac:dyDescent="0.3">
      <c r="A134" s="208" t="s">
        <v>593</v>
      </c>
      <c r="B134" s="202" t="s">
        <v>594</v>
      </c>
      <c r="C134" s="204">
        <v>12.05</v>
      </c>
      <c r="D134" s="88">
        <v>3.06</v>
      </c>
      <c r="E134" s="205">
        <f t="shared" ref="E134:E142" si="4">C134+D134</f>
        <v>15.11</v>
      </c>
      <c r="F134" s="202"/>
      <c r="G134" s="202"/>
      <c r="H134" s="202"/>
      <c r="I134" s="202"/>
      <c r="J134" s="202"/>
    </row>
    <row r="135" spans="1:10" ht="37.5" x14ac:dyDescent="0.3">
      <c r="A135" s="208" t="s">
        <v>595</v>
      </c>
      <c r="B135" s="202" t="s">
        <v>596</v>
      </c>
      <c r="C135" s="204">
        <v>16.04</v>
      </c>
      <c r="D135" s="88">
        <v>1.04</v>
      </c>
      <c r="E135" s="205">
        <f t="shared" si="4"/>
        <v>17.079999999999998</v>
      </c>
      <c r="F135" s="202"/>
      <c r="G135" s="202"/>
      <c r="H135" s="202"/>
      <c r="I135" s="202"/>
      <c r="J135" s="202"/>
    </row>
    <row r="136" spans="1:10" ht="20.25" x14ac:dyDescent="0.3">
      <c r="A136" s="208" t="s">
        <v>597</v>
      </c>
      <c r="B136" s="202" t="s">
        <v>598</v>
      </c>
      <c r="C136" s="204">
        <v>16.04</v>
      </c>
      <c r="D136" s="88">
        <v>2.04</v>
      </c>
      <c r="E136" s="205">
        <f t="shared" si="4"/>
        <v>18.079999999999998</v>
      </c>
      <c r="F136" s="202"/>
      <c r="G136" s="202"/>
      <c r="H136" s="202"/>
      <c r="I136" s="202"/>
      <c r="J136" s="202"/>
    </row>
    <row r="137" spans="1:10" ht="20.25" x14ac:dyDescent="0.3">
      <c r="A137" s="208" t="s">
        <v>599</v>
      </c>
      <c r="B137" s="202" t="s">
        <v>600</v>
      </c>
      <c r="C137" s="204">
        <v>16.04</v>
      </c>
      <c r="D137" s="88">
        <v>1.92</v>
      </c>
      <c r="E137" s="205">
        <f t="shared" si="4"/>
        <v>17.96</v>
      </c>
      <c r="F137" s="202"/>
      <c r="G137" s="202"/>
      <c r="H137" s="202"/>
      <c r="I137" s="202"/>
      <c r="J137" s="202"/>
    </row>
    <row r="138" spans="1:10" ht="20.25" x14ac:dyDescent="0.3">
      <c r="A138" s="208" t="s">
        <v>601</v>
      </c>
      <c r="B138" s="202" t="s">
        <v>602</v>
      </c>
      <c r="C138" s="204">
        <v>8.02</v>
      </c>
      <c r="D138" s="88">
        <v>0.87</v>
      </c>
      <c r="E138" s="205">
        <f t="shared" si="4"/>
        <v>8.89</v>
      </c>
      <c r="F138" s="202"/>
      <c r="G138" s="202"/>
      <c r="H138" s="202"/>
      <c r="I138" s="202"/>
      <c r="J138" s="202"/>
    </row>
    <row r="139" spans="1:10" ht="20.25" x14ac:dyDescent="0.3">
      <c r="A139" s="208" t="s">
        <v>603</v>
      </c>
      <c r="B139" s="202" t="s">
        <v>604</v>
      </c>
      <c r="C139" s="204">
        <v>24.12</v>
      </c>
      <c r="D139" s="88">
        <v>2.02</v>
      </c>
      <c r="E139" s="205">
        <f t="shared" si="4"/>
        <v>26.14</v>
      </c>
      <c r="F139" s="202"/>
      <c r="G139" s="202"/>
      <c r="H139" s="202"/>
      <c r="I139" s="202"/>
      <c r="J139" s="202"/>
    </row>
    <row r="140" spans="1:10" ht="20.25" x14ac:dyDescent="0.3">
      <c r="A140" s="208" t="s">
        <v>605</v>
      </c>
      <c r="B140" s="202" t="s">
        <v>606</v>
      </c>
      <c r="C140" s="204">
        <v>16.04</v>
      </c>
      <c r="D140" s="88">
        <v>2.63</v>
      </c>
      <c r="E140" s="205">
        <f t="shared" si="4"/>
        <v>18.670000000000002</v>
      </c>
      <c r="F140" s="202"/>
      <c r="G140" s="202"/>
      <c r="H140" s="202"/>
      <c r="I140" s="202"/>
      <c r="J140" s="202"/>
    </row>
    <row r="141" spans="1:10" ht="20.25" x14ac:dyDescent="0.3">
      <c r="A141" s="208" t="s">
        <v>607</v>
      </c>
      <c r="B141" s="202" t="s">
        <v>608</v>
      </c>
      <c r="C141" s="204">
        <v>8.02</v>
      </c>
      <c r="D141" s="88">
        <v>0.84</v>
      </c>
      <c r="E141" s="205">
        <f t="shared" si="4"/>
        <v>8.86</v>
      </c>
      <c r="F141" s="202"/>
      <c r="G141" s="202"/>
      <c r="H141" s="202"/>
      <c r="I141" s="202"/>
      <c r="J141" s="202"/>
    </row>
    <row r="142" spans="1:10" ht="20.25" x14ac:dyDescent="0.3">
      <c r="A142" s="208" t="s">
        <v>609</v>
      </c>
      <c r="B142" s="202" t="s">
        <v>610</v>
      </c>
      <c r="C142" s="204">
        <v>24.12</v>
      </c>
      <c r="D142" s="88">
        <v>2.02</v>
      </c>
      <c r="E142" s="205">
        <f t="shared" si="4"/>
        <v>26.14</v>
      </c>
      <c r="F142" s="202"/>
      <c r="G142" s="202"/>
      <c r="H142" s="202"/>
      <c r="I142" s="202"/>
      <c r="J142" s="202"/>
    </row>
    <row r="143" spans="1:10" ht="20.25" x14ac:dyDescent="0.3">
      <c r="A143" s="208" t="s">
        <v>611</v>
      </c>
      <c r="B143" s="202" t="s">
        <v>612</v>
      </c>
      <c r="C143" s="204"/>
      <c r="D143" s="88"/>
      <c r="E143" s="205"/>
      <c r="F143" s="202"/>
      <c r="G143" s="202"/>
      <c r="H143" s="202"/>
      <c r="I143" s="202"/>
      <c r="J143" s="202"/>
    </row>
    <row r="144" spans="1:10" ht="37.5" x14ac:dyDescent="0.3">
      <c r="A144" s="208" t="s">
        <v>613</v>
      </c>
      <c r="B144" s="202" t="s">
        <v>614</v>
      </c>
      <c r="C144" s="204"/>
      <c r="D144" s="88"/>
      <c r="E144" s="205"/>
      <c r="F144" s="202"/>
      <c r="G144" s="202"/>
      <c r="H144" s="202"/>
      <c r="I144" s="202"/>
      <c r="J144" s="202"/>
    </row>
    <row r="145" spans="1:10" ht="20.25" x14ac:dyDescent="0.3">
      <c r="A145" s="207" t="s">
        <v>615</v>
      </c>
      <c r="B145" s="202" t="s">
        <v>616</v>
      </c>
      <c r="C145" s="204">
        <v>9.44</v>
      </c>
      <c r="D145" s="88">
        <v>0</v>
      </c>
      <c r="E145" s="205">
        <f t="shared" ref="E145" si="5">C145+D145</f>
        <v>9.44</v>
      </c>
      <c r="F145" s="202"/>
      <c r="G145" s="202"/>
      <c r="H145" s="202"/>
      <c r="I145" s="202"/>
      <c r="J145" s="202"/>
    </row>
    <row r="146" spans="1:10" ht="16.5" customHeight="1" x14ac:dyDescent="0.3">
      <c r="A146" s="281" t="s">
        <v>170</v>
      </c>
      <c r="B146" s="282"/>
      <c r="C146" s="282"/>
      <c r="D146" s="282"/>
      <c r="E146" s="283"/>
      <c r="F146" s="28"/>
    </row>
    <row r="147" spans="1:10" ht="16.5" customHeight="1" x14ac:dyDescent="0.3">
      <c r="A147" s="226" t="s">
        <v>294</v>
      </c>
      <c r="B147" s="227"/>
      <c r="C147" s="227"/>
      <c r="D147" s="227"/>
      <c r="E147" s="228"/>
      <c r="F147" s="28"/>
    </row>
    <row r="148" spans="1:10" x14ac:dyDescent="0.3">
      <c r="A148" s="94" t="s">
        <v>295</v>
      </c>
      <c r="B148" s="95" t="s">
        <v>296</v>
      </c>
      <c r="C148" s="45"/>
      <c r="D148" s="34"/>
      <c r="E148" s="34"/>
      <c r="F148" s="28"/>
    </row>
    <row r="149" spans="1:10" ht="20.25" x14ac:dyDescent="0.3">
      <c r="A149" s="94" t="s">
        <v>135</v>
      </c>
      <c r="B149" s="95" t="s">
        <v>297</v>
      </c>
      <c r="C149" s="80">
        <v>0.6</v>
      </c>
      <c r="D149" s="80">
        <v>0.02</v>
      </c>
      <c r="E149" s="80">
        <f>C149+D149</f>
        <v>0.62</v>
      </c>
      <c r="F149" s="28"/>
    </row>
    <row r="150" spans="1:10" ht="18.75" customHeight="1" x14ac:dyDescent="0.3">
      <c r="A150" s="94"/>
      <c r="B150" s="96" t="s">
        <v>298</v>
      </c>
      <c r="C150" s="80">
        <v>0.62</v>
      </c>
      <c r="D150" s="80">
        <v>0.02</v>
      </c>
      <c r="E150" s="80">
        <f t="shared" ref="E150:E212" si="6">C150+D150</f>
        <v>0.64</v>
      </c>
      <c r="F150" s="28"/>
    </row>
    <row r="151" spans="1:10" ht="18.75" customHeight="1" x14ac:dyDescent="0.3">
      <c r="A151" s="97" t="s">
        <v>174</v>
      </c>
      <c r="B151" s="98" t="s">
        <v>299</v>
      </c>
      <c r="C151" s="80"/>
      <c r="D151" s="80"/>
      <c r="E151" s="80"/>
      <c r="F151" s="28"/>
    </row>
    <row r="152" spans="1:10" ht="30.75" customHeight="1" x14ac:dyDescent="0.3">
      <c r="A152" s="99" t="s">
        <v>235</v>
      </c>
      <c r="B152" s="100" t="s">
        <v>300</v>
      </c>
      <c r="C152" s="79">
        <v>0.56999999999999995</v>
      </c>
      <c r="D152" s="79">
        <v>1.21</v>
      </c>
      <c r="E152" s="80">
        <f t="shared" si="6"/>
        <v>1.78</v>
      </c>
      <c r="F152" s="28"/>
    </row>
    <row r="153" spans="1:10" ht="18.75" customHeight="1" x14ac:dyDescent="0.3">
      <c r="A153" s="94"/>
      <c r="B153" s="95" t="s">
        <v>301</v>
      </c>
      <c r="C153" s="79">
        <v>0.56999999999999995</v>
      </c>
      <c r="D153" s="80">
        <v>1.21</v>
      </c>
      <c r="E153" s="80">
        <f t="shared" si="6"/>
        <v>1.78</v>
      </c>
      <c r="F153" s="28"/>
    </row>
    <row r="154" spans="1:10" ht="18.75" customHeight="1" x14ac:dyDescent="0.3">
      <c r="A154" s="94"/>
      <c r="B154" s="95" t="s">
        <v>302</v>
      </c>
      <c r="C154" s="79"/>
      <c r="D154" s="80">
        <v>0.18</v>
      </c>
      <c r="E154" s="80">
        <f t="shared" si="6"/>
        <v>0.18</v>
      </c>
      <c r="F154" s="28"/>
    </row>
    <row r="155" spans="1:10" ht="18.75" customHeight="1" x14ac:dyDescent="0.3">
      <c r="A155" s="101">
        <v>3</v>
      </c>
      <c r="B155" s="95" t="s">
        <v>303</v>
      </c>
      <c r="C155" s="80"/>
      <c r="D155" s="80"/>
      <c r="E155" s="80"/>
      <c r="F155" s="28"/>
    </row>
    <row r="156" spans="1:10" ht="18.75" customHeight="1" x14ac:dyDescent="0.3">
      <c r="A156" s="101" t="s">
        <v>55</v>
      </c>
      <c r="B156" s="95" t="s">
        <v>304</v>
      </c>
      <c r="C156" s="80"/>
      <c r="D156" s="80"/>
      <c r="E156" s="80"/>
      <c r="F156" s="28"/>
    </row>
    <row r="157" spans="1:10" ht="18.75" customHeight="1" x14ac:dyDescent="0.3">
      <c r="A157" s="99" t="s">
        <v>305</v>
      </c>
      <c r="B157" s="100" t="s">
        <v>306</v>
      </c>
      <c r="C157" s="79"/>
      <c r="D157" s="79"/>
      <c r="E157" s="80"/>
      <c r="F157" s="28"/>
    </row>
    <row r="158" spans="1:10" ht="18.75" customHeight="1" x14ac:dyDescent="0.3">
      <c r="A158" s="94" t="s">
        <v>307</v>
      </c>
      <c r="B158" s="95" t="s">
        <v>308</v>
      </c>
      <c r="C158" s="80">
        <v>0.25</v>
      </c>
      <c r="D158" s="80">
        <v>0.01</v>
      </c>
      <c r="E158" s="80">
        <f t="shared" si="6"/>
        <v>0.26</v>
      </c>
      <c r="F158" s="28"/>
    </row>
    <row r="159" spans="1:10" ht="18.75" customHeight="1" x14ac:dyDescent="0.3">
      <c r="A159" s="102"/>
      <c r="B159" s="95" t="s">
        <v>309</v>
      </c>
      <c r="C159" s="80">
        <v>0.26</v>
      </c>
      <c r="D159" s="80">
        <v>0.01</v>
      </c>
      <c r="E159" s="80">
        <f t="shared" si="6"/>
        <v>0.27</v>
      </c>
      <c r="F159" s="28"/>
    </row>
    <row r="160" spans="1:10" ht="51" customHeight="1" x14ac:dyDescent="0.3">
      <c r="A160" s="94" t="s">
        <v>310</v>
      </c>
      <c r="B160" s="103" t="s">
        <v>311</v>
      </c>
      <c r="C160" s="37"/>
      <c r="D160" s="80"/>
      <c r="E160" s="80"/>
      <c r="F160" s="28"/>
    </row>
    <row r="161" spans="1:6" ht="18.75" customHeight="1" x14ac:dyDescent="0.3">
      <c r="A161" s="99" t="s">
        <v>312</v>
      </c>
      <c r="B161" s="100" t="s">
        <v>313</v>
      </c>
      <c r="C161" s="79">
        <v>1.8</v>
      </c>
      <c r="D161" s="79">
        <v>0.12</v>
      </c>
      <c r="E161" s="80">
        <f t="shared" si="6"/>
        <v>1.92</v>
      </c>
      <c r="F161" s="28"/>
    </row>
    <row r="162" spans="1:6" ht="18.75" customHeight="1" x14ac:dyDescent="0.3">
      <c r="A162" s="99"/>
      <c r="B162" s="100" t="s">
        <v>298</v>
      </c>
      <c r="C162" s="79">
        <v>1</v>
      </c>
      <c r="D162" s="79">
        <v>0.12</v>
      </c>
      <c r="E162" s="80">
        <f t="shared" si="6"/>
        <v>1.1200000000000001</v>
      </c>
      <c r="F162" s="28"/>
    </row>
    <row r="163" spans="1:6" ht="30.75" customHeight="1" x14ac:dyDescent="0.3">
      <c r="A163" s="94" t="s">
        <v>314</v>
      </c>
      <c r="B163" s="95" t="s">
        <v>315</v>
      </c>
      <c r="C163" s="80"/>
      <c r="D163" s="80"/>
      <c r="E163" s="80"/>
      <c r="F163" s="28"/>
    </row>
    <row r="164" spans="1:6" ht="18.75" customHeight="1" x14ac:dyDescent="0.3">
      <c r="A164" s="94" t="s">
        <v>316</v>
      </c>
      <c r="B164" s="95" t="s">
        <v>317</v>
      </c>
      <c r="C164" s="80"/>
      <c r="D164" s="80"/>
      <c r="E164" s="80"/>
      <c r="F164" s="28"/>
    </row>
    <row r="165" spans="1:6" ht="18.75" customHeight="1" x14ac:dyDescent="0.3">
      <c r="A165" s="99" t="s">
        <v>318</v>
      </c>
      <c r="B165" s="100" t="s">
        <v>319</v>
      </c>
      <c r="C165" s="80">
        <v>2.0699999999999998</v>
      </c>
      <c r="D165" s="80">
        <v>1.2</v>
      </c>
      <c r="E165" s="80">
        <f t="shared" si="6"/>
        <v>3.27</v>
      </c>
      <c r="F165" s="28"/>
    </row>
    <row r="166" spans="1:6" ht="18.75" customHeight="1" x14ac:dyDescent="0.3">
      <c r="A166" s="94"/>
      <c r="B166" s="95" t="s">
        <v>309</v>
      </c>
      <c r="C166" s="79">
        <v>1.18</v>
      </c>
      <c r="D166" s="80">
        <v>1.2</v>
      </c>
      <c r="E166" s="80">
        <f t="shared" si="6"/>
        <v>2.38</v>
      </c>
      <c r="F166" s="28"/>
    </row>
    <row r="167" spans="1:6" ht="18.75" customHeight="1" x14ac:dyDescent="0.3">
      <c r="A167" s="310" t="s">
        <v>320</v>
      </c>
      <c r="B167" s="311"/>
      <c r="C167" s="80"/>
      <c r="D167" s="80"/>
      <c r="E167" s="78">
        <f>E150+E152+E154+E159+E161+E165</f>
        <v>8.06</v>
      </c>
      <c r="F167" s="28"/>
    </row>
    <row r="168" spans="1:6" ht="15.75" customHeight="1" x14ac:dyDescent="0.3">
      <c r="A168" s="226" t="s">
        <v>321</v>
      </c>
      <c r="B168" s="227"/>
      <c r="C168" s="227"/>
      <c r="D168" s="227"/>
      <c r="E168" s="228"/>
      <c r="F168" s="28"/>
    </row>
    <row r="169" spans="1:6" ht="18.75" customHeight="1" x14ac:dyDescent="0.3">
      <c r="A169" s="94" t="s">
        <v>295</v>
      </c>
      <c r="B169" s="95" t="s">
        <v>296</v>
      </c>
      <c r="C169" s="45"/>
      <c r="D169" s="34"/>
      <c r="E169" s="80"/>
      <c r="F169" s="28"/>
    </row>
    <row r="170" spans="1:6" ht="18.75" customHeight="1" x14ac:dyDescent="0.3">
      <c r="A170" s="94" t="s">
        <v>135</v>
      </c>
      <c r="B170" s="95" t="s">
        <v>297</v>
      </c>
      <c r="C170" s="80">
        <v>0.6</v>
      </c>
      <c r="D170" s="80">
        <v>0.02</v>
      </c>
      <c r="E170" s="80">
        <f t="shared" si="6"/>
        <v>0.62</v>
      </c>
      <c r="F170" s="28"/>
    </row>
    <row r="171" spans="1:6" ht="18.75" customHeight="1" x14ac:dyDescent="0.3">
      <c r="A171" s="94"/>
      <c r="B171" s="96" t="s">
        <v>298</v>
      </c>
      <c r="C171" s="80">
        <v>0.62</v>
      </c>
      <c r="D171" s="80">
        <v>0.02</v>
      </c>
      <c r="E171" s="80">
        <f t="shared" si="6"/>
        <v>0.64</v>
      </c>
      <c r="F171" s="28"/>
    </row>
    <row r="172" spans="1:6" ht="18.75" customHeight="1" x14ac:dyDescent="0.3">
      <c r="A172" s="99" t="s">
        <v>174</v>
      </c>
      <c r="B172" s="100" t="s">
        <v>299</v>
      </c>
      <c r="C172" s="79"/>
      <c r="D172" s="79"/>
      <c r="E172" s="80"/>
      <c r="F172" s="28"/>
    </row>
    <row r="173" spans="1:6" ht="18.75" customHeight="1" x14ac:dyDescent="0.3">
      <c r="A173" s="99" t="s">
        <v>322</v>
      </c>
      <c r="B173" s="100" t="s">
        <v>323</v>
      </c>
      <c r="C173" s="79">
        <v>0.7</v>
      </c>
      <c r="D173" s="79">
        <v>1.28</v>
      </c>
      <c r="E173" s="80">
        <f t="shared" si="6"/>
        <v>1.98</v>
      </c>
      <c r="F173" s="28"/>
    </row>
    <row r="174" spans="1:6" ht="18.75" customHeight="1" x14ac:dyDescent="0.3">
      <c r="A174" s="94"/>
      <c r="B174" s="95" t="s">
        <v>301</v>
      </c>
      <c r="C174" s="79">
        <v>0.7</v>
      </c>
      <c r="D174" s="80">
        <v>1.28</v>
      </c>
      <c r="E174" s="80">
        <f t="shared" si="6"/>
        <v>1.98</v>
      </c>
      <c r="F174" s="28"/>
    </row>
    <row r="175" spans="1:6" ht="18.75" customHeight="1" x14ac:dyDescent="0.3">
      <c r="A175" s="94"/>
      <c r="B175" s="96" t="s">
        <v>324</v>
      </c>
      <c r="C175" s="80"/>
      <c r="D175" s="80">
        <v>0.19</v>
      </c>
      <c r="E175" s="80">
        <f t="shared" si="6"/>
        <v>0.19</v>
      </c>
      <c r="F175" s="28"/>
    </row>
    <row r="176" spans="1:6" ht="18.75" customHeight="1" x14ac:dyDescent="0.3">
      <c r="A176" s="101">
        <v>3</v>
      </c>
      <c r="B176" s="95" t="s">
        <v>303</v>
      </c>
      <c r="C176" s="80"/>
      <c r="D176" s="80"/>
      <c r="E176" s="80"/>
      <c r="F176" s="28"/>
    </row>
    <row r="177" spans="1:6" ht="18.75" customHeight="1" x14ac:dyDescent="0.3">
      <c r="A177" s="99" t="s">
        <v>305</v>
      </c>
      <c r="B177" s="100" t="s">
        <v>306</v>
      </c>
      <c r="C177" s="79"/>
      <c r="D177" s="79"/>
      <c r="E177" s="80"/>
      <c r="F177" s="28"/>
    </row>
    <row r="178" spans="1:6" ht="18.75" customHeight="1" x14ac:dyDescent="0.3">
      <c r="A178" s="94" t="s">
        <v>307</v>
      </c>
      <c r="B178" s="95" t="s">
        <v>308</v>
      </c>
      <c r="C178" s="80">
        <v>0.25</v>
      </c>
      <c r="D178" s="80">
        <v>0.01</v>
      </c>
      <c r="E178" s="80">
        <f t="shared" si="6"/>
        <v>0.26</v>
      </c>
      <c r="F178" s="28"/>
    </row>
    <row r="179" spans="1:6" ht="18.75" customHeight="1" x14ac:dyDescent="0.3">
      <c r="A179" s="102"/>
      <c r="B179" s="95" t="s">
        <v>309</v>
      </c>
      <c r="C179" s="80">
        <v>0.27</v>
      </c>
      <c r="D179" s="80">
        <v>0.01</v>
      </c>
      <c r="E179" s="80">
        <f t="shared" si="6"/>
        <v>0.28000000000000003</v>
      </c>
      <c r="F179" s="28"/>
    </row>
    <row r="180" spans="1:6" ht="48.75" customHeight="1" x14ac:dyDescent="0.3">
      <c r="A180" s="94" t="s">
        <v>310</v>
      </c>
      <c r="B180" s="103" t="s">
        <v>311</v>
      </c>
      <c r="C180" s="37"/>
      <c r="D180" s="79"/>
      <c r="E180" s="80"/>
      <c r="F180" s="28"/>
    </row>
    <row r="181" spans="1:6" ht="18.75" customHeight="1" x14ac:dyDescent="0.3">
      <c r="A181" s="99" t="s">
        <v>312</v>
      </c>
      <c r="B181" s="100" t="s">
        <v>313</v>
      </c>
      <c r="C181" s="79">
        <v>1.8</v>
      </c>
      <c r="D181" s="79">
        <v>0.12</v>
      </c>
      <c r="E181" s="80">
        <f t="shared" si="6"/>
        <v>1.92</v>
      </c>
      <c r="F181" s="28"/>
    </row>
    <row r="182" spans="1:6" ht="29.25" customHeight="1" x14ac:dyDescent="0.3">
      <c r="A182" s="99" t="s">
        <v>314</v>
      </c>
      <c r="B182" s="100" t="s">
        <v>315</v>
      </c>
      <c r="C182" s="80"/>
      <c r="D182" s="80"/>
      <c r="E182" s="80"/>
      <c r="F182" s="28"/>
    </row>
    <row r="183" spans="1:6" ht="18.75" customHeight="1" x14ac:dyDescent="0.3">
      <c r="A183" s="94" t="s">
        <v>316</v>
      </c>
      <c r="B183" s="95" t="s">
        <v>317</v>
      </c>
      <c r="C183" s="80"/>
      <c r="D183" s="80"/>
      <c r="E183" s="80"/>
      <c r="F183" s="28"/>
    </row>
    <row r="184" spans="1:6" ht="18.75" customHeight="1" x14ac:dyDescent="0.3">
      <c r="A184" s="99" t="s">
        <v>318</v>
      </c>
      <c r="B184" s="100" t="s">
        <v>319</v>
      </c>
      <c r="C184" s="80">
        <v>2.0699999999999998</v>
      </c>
      <c r="D184" s="80">
        <v>1.2</v>
      </c>
      <c r="E184" s="80">
        <f t="shared" si="6"/>
        <v>3.27</v>
      </c>
      <c r="F184" s="28"/>
    </row>
    <row r="185" spans="1:6" ht="18.75" customHeight="1" x14ac:dyDescent="0.3">
      <c r="A185" s="66"/>
      <c r="B185" s="95" t="s">
        <v>309</v>
      </c>
      <c r="C185" s="80">
        <v>1.18</v>
      </c>
      <c r="D185" s="79">
        <v>1.2</v>
      </c>
      <c r="E185" s="80">
        <f t="shared" si="6"/>
        <v>2.38</v>
      </c>
      <c r="F185" s="28"/>
    </row>
    <row r="186" spans="1:6" ht="18.75" customHeight="1" x14ac:dyDescent="0.3">
      <c r="A186" s="254" t="s">
        <v>320</v>
      </c>
      <c r="B186" s="256"/>
      <c r="C186" s="79"/>
      <c r="D186" s="79"/>
      <c r="E186" s="78">
        <f>E171+E173+E175+E178+E181+E185-0.01</f>
        <v>7.36</v>
      </c>
      <c r="F186" s="28"/>
    </row>
    <row r="187" spans="1:6" ht="18.75" hidden="1" customHeight="1" x14ac:dyDescent="0.3">
      <c r="A187" s="94"/>
      <c r="B187" s="95"/>
      <c r="C187" s="80"/>
      <c r="D187" s="78"/>
      <c r="E187" s="80"/>
      <c r="F187" s="28"/>
    </row>
    <row r="188" spans="1:6" ht="18.75" customHeight="1" x14ac:dyDescent="0.3">
      <c r="A188" s="226" t="s">
        <v>325</v>
      </c>
      <c r="B188" s="227"/>
      <c r="C188" s="227"/>
      <c r="D188" s="227"/>
      <c r="E188" s="228"/>
      <c r="F188" s="28"/>
    </row>
    <row r="189" spans="1:6" ht="18.75" customHeight="1" x14ac:dyDescent="0.3">
      <c r="A189" s="104"/>
      <c r="B189" s="105" t="s">
        <v>326</v>
      </c>
      <c r="C189" s="104"/>
      <c r="D189" s="104"/>
      <c r="E189" s="80"/>
      <c r="F189" s="28"/>
    </row>
    <row r="190" spans="1:6" ht="18.75" customHeight="1" x14ac:dyDescent="0.3">
      <c r="A190" s="94" t="s">
        <v>295</v>
      </c>
      <c r="B190" s="95" t="s">
        <v>296</v>
      </c>
      <c r="C190" s="45"/>
      <c r="D190" s="34"/>
      <c r="E190" s="80"/>
      <c r="F190" s="28"/>
    </row>
    <row r="191" spans="1:6" ht="18.75" customHeight="1" x14ac:dyDescent="0.3">
      <c r="A191" s="94" t="s">
        <v>135</v>
      </c>
      <c r="B191" s="95" t="s">
        <v>297</v>
      </c>
      <c r="C191" s="79">
        <v>0.6</v>
      </c>
      <c r="D191" s="79">
        <v>0.02</v>
      </c>
      <c r="E191" s="80">
        <f t="shared" si="6"/>
        <v>0.62</v>
      </c>
      <c r="F191" s="28"/>
    </row>
    <row r="192" spans="1:6" ht="18.75" customHeight="1" x14ac:dyDescent="0.3">
      <c r="A192" s="94"/>
      <c r="B192" s="96" t="s">
        <v>298</v>
      </c>
      <c r="C192" s="79">
        <v>0.62</v>
      </c>
      <c r="D192" s="79">
        <v>0.02</v>
      </c>
      <c r="E192" s="80">
        <f t="shared" si="6"/>
        <v>0.64</v>
      </c>
      <c r="F192" s="28"/>
    </row>
    <row r="193" spans="1:6" ht="16.5" customHeight="1" x14ac:dyDescent="0.3">
      <c r="A193" s="106">
        <v>2</v>
      </c>
      <c r="B193" s="96" t="s">
        <v>327</v>
      </c>
      <c r="C193" s="79"/>
      <c r="D193" s="79"/>
      <c r="E193" s="80"/>
      <c r="F193" s="28"/>
    </row>
    <row r="194" spans="1:6" ht="18.75" customHeight="1" x14ac:dyDescent="0.3">
      <c r="A194" s="94" t="s">
        <v>328</v>
      </c>
      <c r="B194" s="95" t="s">
        <v>329</v>
      </c>
      <c r="C194" s="80"/>
      <c r="D194" s="79"/>
      <c r="E194" s="80"/>
      <c r="F194" s="28"/>
    </row>
    <row r="195" spans="1:6" ht="18.75" customHeight="1" x14ac:dyDescent="0.3">
      <c r="A195" s="94" t="s">
        <v>330</v>
      </c>
      <c r="B195" s="95" t="s">
        <v>331</v>
      </c>
      <c r="C195" s="80"/>
      <c r="D195" s="79"/>
      <c r="E195" s="80"/>
      <c r="F195" s="28"/>
    </row>
    <row r="196" spans="1:6" ht="33" customHeight="1" x14ac:dyDescent="0.3">
      <c r="A196" s="99" t="s">
        <v>332</v>
      </c>
      <c r="B196" s="100" t="s">
        <v>333</v>
      </c>
      <c r="C196" s="80">
        <v>0.43</v>
      </c>
      <c r="D196" s="80">
        <v>1.36</v>
      </c>
      <c r="E196" s="80">
        <f t="shared" si="6"/>
        <v>1.79</v>
      </c>
      <c r="F196" s="28"/>
    </row>
    <row r="197" spans="1:6" ht="20.25" x14ac:dyDescent="0.3">
      <c r="A197" s="94"/>
      <c r="B197" s="95" t="s">
        <v>309</v>
      </c>
      <c r="C197" s="79">
        <v>0.43</v>
      </c>
      <c r="D197" s="79">
        <v>1.36</v>
      </c>
      <c r="E197" s="80">
        <f t="shared" si="6"/>
        <v>1.79</v>
      </c>
      <c r="F197" s="28"/>
    </row>
    <row r="198" spans="1:6" ht="18.75" customHeight="1" x14ac:dyDescent="0.3">
      <c r="A198" s="94" t="s">
        <v>334</v>
      </c>
      <c r="B198" s="95" t="s">
        <v>335</v>
      </c>
      <c r="C198" s="80"/>
      <c r="D198" s="79"/>
      <c r="E198" s="80"/>
      <c r="F198" s="28"/>
    </row>
    <row r="199" spans="1:6" ht="18.75" hidden="1" customHeight="1" x14ac:dyDescent="0.3">
      <c r="A199" s="94" t="s">
        <v>336</v>
      </c>
      <c r="B199" s="95" t="s">
        <v>337</v>
      </c>
      <c r="C199" s="80">
        <v>0.55000000000000004</v>
      </c>
      <c r="D199" s="79">
        <v>0.14000000000000001</v>
      </c>
      <c r="E199" s="80">
        <f t="shared" si="6"/>
        <v>0.69</v>
      </c>
      <c r="F199" s="28"/>
    </row>
    <row r="200" spans="1:6" ht="18.75" hidden="1" customHeight="1" x14ac:dyDescent="0.3">
      <c r="A200" s="94"/>
      <c r="B200" s="95" t="s">
        <v>309</v>
      </c>
      <c r="C200" s="80">
        <v>0.34</v>
      </c>
      <c r="D200" s="79">
        <v>0.14000000000000001</v>
      </c>
      <c r="E200" s="80">
        <f t="shared" si="6"/>
        <v>0.48</v>
      </c>
      <c r="F200" s="28"/>
    </row>
    <row r="201" spans="1:6" ht="18.75" customHeight="1" x14ac:dyDescent="0.3">
      <c r="A201" s="94" t="s">
        <v>338</v>
      </c>
      <c r="B201" s="95" t="s">
        <v>339</v>
      </c>
      <c r="C201" s="80">
        <v>0.9</v>
      </c>
      <c r="D201" s="79">
        <v>0.17</v>
      </c>
      <c r="E201" s="80">
        <f t="shared" si="6"/>
        <v>1.07</v>
      </c>
      <c r="F201" s="28"/>
    </row>
    <row r="202" spans="1:6" ht="18.75" customHeight="1" x14ac:dyDescent="0.3">
      <c r="A202" s="94"/>
      <c r="B202" s="95" t="s">
        <v>309</v>
      </c>
      <c r="C202" s="80">
        <v>0.6</v>
      </c>
      <c r="D202" s="79">
        <v>0.17</v>
      </c>
      <c r="E202" s="80">
        <f t="shared" si="6"/>
        <v>0.77</v>
      </c>
      <c r="F202" s="28"/>
    </row>
    <row r="203" spans="1:6" ht="18.75" customHeight="1" x14ac:dyDescent="0.35">
      <c r="A203" s="268" t="s">
        <v>340</v>
      </c>
      <c r="B203" s="269"/>
      <c r="C203" s="80"/>
      <c r="D203" s="80"/>
      <c r="E203" s="78">
        <f>E192+E196+E201</f>
        <v>3.5</v>
      </c>
      <c r="F203" s="28"/>
    </row>
    <row r="204" spans="1:6" ht="18.75" customHeight="1" x14ac:dyDescent="0.3">
      <c r="A204" s="260" t="s">
        <v>341</v>
      </c>
      <c r="B204" s="261"/>
      <c r="C204" s="261"/>
      <c r="D204" s="261"/>
      <c r="E204" s="262"/>
      <c r="F204" s="28"/>
    </row>
    <row r="205" spans="1:6" ht="18.75" customHeight="1" x14ac:dyDescent="0.3">
      <c r="A205" s="104"/>
      <c r="B205" s="105" t="s">
        <v>326</v>
      </c>
      <c r="C205" s="104"/>
      <c r="D205" s="104"/>
      <c r="E205" s="80"/>
      <c r="F205" s="28"/>
    </row>
    <row r="206" spans="1:6" ht="18.75" customHeight="1" x14ac:dyDescent="0.3">
      <c r="A206" s="94" t="s">
        <v>135</v>
      </c>
      <c r="B206" s="95" t="s">
        <v>297</v>
      </c>
      <c r="C206" s="79">
        <v>0.6</v>
      </c>
      <c r="D206" s="79">
        <v>0.02</v>
      </c>
      <c r="E206" s="80">
        <f t="shared" si="6"/>
        <v>0.62</v>
      </c>
      <c r="F206" s="28"/>
    </row>
    <row r="207" spans="1:6" ht="18.75" customHeight="1" x14ac:dyDescent="0.3">
      <c r="A207" s="94"/>
      <c r="B207" s="96" t="s">
        <v>298</v>
      </c>
      <c r="C207" s="79">
        <v>0.62</v>
      </c>
      <c r="D207" s="79">
        <v>0.02</v>
      </c>
      <c r="E207" s="80">
        <f t="shared" si="6"/>
        <v>0.64</v>
      </c>
      <c r="F207" s="28"/>
    </row>
    <row r="208" spans="1:6" ht="63" customHeight="1" x14ac:dyDescent="0.3">
      <c r="A208" s="99" t="s">
        <v>342</v>
      </c>
      <c r="B208" s="100" t="s">
        <v>343</v>
      </c>
      <c r="C208" s="79">
        <v>5.9</v>
      </c>
      <c r="D208" s="46">
        <v>3.65</v>
      </c>
      <c r="E208" s="80">
        <f t="shared" si="6"/>
        <v>9.5500000000000007</v>
      </c>
      <c r="F208" s="28"/>
    </row>
    <row r="209" spans="1:6" ht="17.25" customHeight="1" x14ac:dyDescent="0.3">
      <c r="A209" s="94"/>
      <c r="B209" s="95" t="s">
        <v>309</v>
      </c>
      <c r="C209" s="79">
        <v>0.45</v>
      </c>
      <c r="D209" s="46">
        <v>3.65</v>
      </c>
      <c r="E209" s="80">
        <f t="shared" si="6"/>
        <v>4.0999999999999996</v>
      </c>
      <c r="F209" s="28"/>
    </row>
    <row r="210" spans="1:6" ht="18.75" customHeight="1" x14ac:dyDescent="0.3">
      <c r="A210" s="94" t="s">
        <v>334</v>
      </c>
      <c r="B210" s="95" t="s">
        <v>335</v>
      </c>
      <c r="C210" s="80"/>
      <c r="D210" s="79"/>
      <c r="E210" s="80"/>
      <c r="F210" s="28"/>
    </row>
    <row r="211" spans="1:6" ht="18.75" customHeight="1" x14ac:dyDescent="0.3">
      <c r="A211" s="94" t="s">
        <v>336</v>
      </c>
      <c r="B211" s="95" t="s">
        <v>337</v>
      </c>
      <c r="C211" s="80">
        <v>0.56999999999999995</v>
      </c>
      <c r="D211" s="79">
        <v>0.2</v>
      </c>
      <c r="E211" s="80">
        <f t="shared" si="6"/>
        <v>0.77</v>
      </c>
      <c r="F211" s="28"/>
    </row>
    <row r="212" spans="1:6" ht="18.75" customHeight="1" x14ac:dyDescent="0.3">
      <c r="A212" s="94"/>
      <c r="B212" s="95" t="s">
        <v>309</v>
      </c>
      <c r="C212" s="80">
        <v>0.35</v>
      </c>
      <c r="D212" s="79">
        <v>0.2</v>
      </c>
      <c r="E212" s="80">
        <f t="shared" si="6"/>
        <v>0.55000000000000004</v>
      </c>
      <c r="F212" s="28"/>
    </row>
    <row r="213" spans="1:6" ht="38.25" customHeight="1" x14ac:dyDescent="0.35">
      <c r="A213" s="268" t="s">
        <v>344</v>
      </c>
      <c r="B213" s="269"/>
      <c r="C213" s="80"/>
      <c r="D213" s="80"/>
      <c r="E213" s="78">
        <f>E207+E208+E212</f>
        <v>10.74</v>
      </c>
      <c r="F213" s="28"/>
    </row>
    <row r="214" spans="1:6" ht="18.75" customHeight="1" x14ac:dyDescent="0.3">
      <c r="A214" s="226" t="s">
        <v>345</v>
      </c>
      <c r="B214" s="227"/>
      <c r="C214" s="227"/>
      <c r="D214" s="227"/>
      <c r="E214" s="228"/>
      <c r="F214" s="28"/>
    </row>
    <row r="215" spans="1:6" ht="18.75" customHeight="1" x14ac:dyDescent="0.3">
      <c r="A215" s="104"/>
      <c r="B215" s="105" t="s">
        <v>326</v>
      </c>
      <c r="C215" s="104"/>
      <c r="D215" s="104"/>
      <c r="E215" s="80"/>
      <c r="F215" s="28"/>
    </row>
    <row r="216" spans="1:6" ht="18.75" customHeight="1" x14ac:dyDescent="0.3">
      <c r="A216" s="94" t="s">
        <v>295</v>
      </c>
      <c r="B216" s="95" t="s">
        <v>296</v>
      </c>
      <c r="C216" s="45"/>
      <c r="D216" s="34"/>
      <c r="E216" s="80"/>
      <c r="F216" s="28"/>
    </row>
    <row r="217" spans="1:6" ht="18.75" customHeight="1" x14ac:dyDescent="0.3">
      <c r="A217" s="94" t="s">
        <v>135</v>
      </c>
      <c r="B217" s="95" t="s">
        <v>297</v>
      </c>
      <c r="C217" s="79">
        <v>0.6</v>
      </c>
      <c r="D217" s="79">
        <v>0.02</v>
      </c>
      <c r="E217" s="80">
        <f>C217+D217</f>
        <v>0.62</v>
      </c>
      <c r="F217" s="28"/>
    </row>
    <row r="218" spans="1:6" ht="18.75" customHeight="1" x14ac:dyDescent="0.3">
      <c r="A218" s="94"/>
      <c r="B218" s="96" t="s">
        <v>298</v>
      </c>
      <c r="C218" s="79">
        <v>0.62</v>
      </c>
      <c r="D218" s="79">
        <v>0.02</v>
      </c>
      <c r="E218" s="80">
        <f>C218+D218</f>
        <v>0.64</v>
      </c>
      <c r="F218" s="28"/>
    </row>
    <row r="219" spans="1:6" ht="18.75" customHeight="1" x14ac:dyDescent="0.3">
      <c r="A219" s="107">
        <v>2</v>
      </c>
      <c r="B219" s="108" t="s">
        <v>346</v>
      </c>
      <c r="C219" s="80"/>
      <c r="D219" s="79"/>
      <c r="E219" s="80"/>
      <c r="F219" s="28"/>
    </row>
    <row r="220" spans="1:6" ht="18.75" customHeight="1" x14ac:dyDescent="0.3">
      <c r="A220" s="93" t="s">
        <v>328</v>
      </c>
      <c r="B220" s="67" t="s">
        <v>347</v>
      </c>
      <c r="C220" s="139"/>
      <c r="D220" s="79"/>
      <c r="E220" s="80"/>
      <c r="F220" s="28"/>
    </row>
    <row r="221" spans="1:6" ht="18.75" customHeight="1" x14ac:dyDescent="0.3">
      <c r="A221" s="107" t="s">
        <v>348</v>
      </c>
      <c r="B221" s="108" t="s">
        <v>349</v>
      </c>
      <c r="C221" s="79">
        <v>2.09</v>
      </c>
      <c r="D221" s="79">
        <v>0.43</v>
      </c>
      <c r="E221" s="80">
        <f>C221+D221</f>
        <v>2.52</v>
      </c>
      <c r="F221" s="28"/>
    </row>
    <row r="222" spans="1:6" ht="18.75" customHeight="1" x14ac:dyDescent="0.3">
      <c r="A222" s="99"/>
      <c r="B222" s="100" t="s">
        <v>309</v>
      </c>
      <c r="C222" s="80">
        <v>2.09</v>
      </c>
      <c r="D222" s="79">
        <v>0.43</v>
      </c>
      <c r="E222" s="80">
        <f>C222+D222</f>
        <v>2.52</v>
      </c>
      <c r="F222" s="28"/>
    </row>
    <row r="223" spans="1:6" ht="18.75" customHeight="1" x14ac:dyDescent="0.35">
      <c r="A223" s="268" t="s">
        <v>350</v>
      </c>
      <c r="B223" s="269"/>
      <c r="C223" s="80"/>
      <c r="D223" s="80"/>
      <c r="E223" s="78">
        <f>E217+E221</f>
        <v>3.14</v>
      </c>
      <c r="F223" s="28"/>
    </row>
    <row r="224" spans="1:6" ht="18.75" customHeight="1" x14ac:dyDescent="0.3">
      <c r="A224" s="226" t="s">
        <v>351</v>
      </c>
      <c r="B224" s="227"/>
      <c r="C224" s="227"/>
      <c r="D224" s="227"/>
      <c r="E224" s="228"/>
      <c r="F224" s="28"/>
    </row>
    <row r="225" spans="1:6" ht="18.75" customHeight="1" x14ac:dyDescent="0.3">
      <c r="A225" s="104"/>
      <c r="B225" s="105" t="s">
        <v>326</v>
      </c>
      <c r="C225" s="104"/>
      <c r="D225" s="104"/>
      <c r="E225" s="80"/>
      <c r="F225" s="28"/>
    </row>
    <row r="226" spans="1:6" ht="18.75" customHeight="1" x14ac:dyDescent="0.3">
      <c r="A226" s="94" t="s">
        <v>295</v>
      </c>
      <c r="B226" s="95" t="s">
        <v>296</v>
      </c>
      <c r="C226" s="45"/>
      <c r="D226" s="34"/>
      <c r="E226" s="80"/>
      <c r="F226" s="28"/>
    </row>
    <row r="227" spans="1:6" ht="18.75" customHeight="1" x14ac:dyDescent="0.3">
      <c r="A227" s="94" t="s">
        <v>135</v>
      </c>
      <c r="B227" s="95" t="s">
        <v>297</v>
      </c>
      <c r="C227" s="79">
        <v>0.6</v>
      </c>
      <c r="D227" s="79">
        <v>0.02</v>
      </c>
      <c r="E227" s="80">
        <f>C227+D227</f>
        <v>0.62</v>
      </c>
      <c r="F227" s="28"/>
    </row>
    <row r="228" spans="1:6" ht="18.75" customHeight="1" x14ac:dyDescent="0.3">
      <c r="A228" s="94"/>
      <c r="B228" s="96" t="s">
        <v>298</v>
      </c>
      <c r="C228" s="79">
        <v>0.62</v>
      </c>
      <c r="D228" s="79">
        <v>0.02</v>
      </c>
      <c r="E228" s="80">
        <f>C228+D228</f>
        <v>0.64</v>
      </c>
      <c r="F228" s="28"/>
    </row>
    <row r="229" spans="1:6" ht="18.75" customHeight="1" x14ac:dyDescent="0.3">
      <c r="A229" s="107">
        <v>2</v>
      </c>
      <c r="B229" s="108" t="s">
        <v>346</v>
      </c>
      <c r="C229" s="80"/>
      <c r="D229" s="79"/>
      <c r="E229" s="80"/>
      <c r="F229" s="28"/>
    </row>
    <row r="230" spans="1:6" ht="18.75" customHeight="1" x14ac:dyDescent="0.3">
      <c r="A230" s="93" t="s">
        <v>328</v>
      </c>
      <c r="B230" s="67" t="s">
        <v>347</v>
      </c>
      <c r="C230" s="80"/>
      <c r="D230" s="79"/>
      <c r="E230" s="80"/>
      <c r="F230" s="28"/>
    </row>
    <row r="231" spans="1:6" ht="18.75" customHeight="1" x14ac:dyDescent="0.3">
      <c r="A231" s="99" t="s">
        <v>352</v>
      </c>
      <c r="B231" s="100" t="s">
        <v>353</v>
      </c>
      <c r="C231" s="79">
        <v>1.43</v>
      </c>
      <c r="D231" s="79">
        <v>0.76</v>
      </c>
      <c r="E231" s="80">
        <f>C231+D231</f>
        <v>2.19</v>
      </c>
      <c r="F231" s="28"/>
    </row>
    <row r="232" spans="1:6" ht="18.75" customHeight="1" x14ac:dyDescent="0.3">
      <c r="A232" s="94"/>
      <c r="B232" s="95" t="s">
        <v>309</v>
      </c>
      <c r="C232" s="79">
        <v>1.43</v>
      </c>
      <c r="D232" s="79">
        <v>0.76</v>
      </c>
      <c r="E232" s="80">
        <f>C232+D232</f>
        <v>2.19</v>
      </c>
      <c r="F232" s="28"/>
    </row>
    <row r="233" spans="1:6" ht="18.75" customHeight="1" x14ac:dyDescent="0.35">
      <c r="A233" s="268" t="s">
        <v>354</v>
      </c>
      <c r="B233" s="269"/>
      <c r="C233" s="80"/>
      <c r="D233" s="80"/>
      <c r="E233" s="78">
        <f>E227+E231</f>
        <v>2.81</v>
      </c>
      <c r="F233" s="28"/>
    </row>
    <row r="234" spans="1:6" ht="18.75" customHeight="1" x14ac:dyDescent="0.3">
      <c r="A234" s="226" t="s">
        <v>355</v>
      </c>
      <c r="B234" s="227"/>
      <c r="C234" s="227"/>
      <c r="D234" s="227"/>
      <c r="E234" s="228"/>
      <c r="F234" s="28"/>
    </row>
    <row r="235" spans="1:6" ht="18.75" customHeight="1" x14ac:dyDescent="0.3">
      <c r="A235" s="94" t="s">
        <v>295</v>
      </c>
      <c r="B235" s="95" t="s">
        <v>296</v>
      </c>
      <c r="C235" s="45"/>
      <c r="D235" s="34"/>
      <c r="E235" s="80"/>
      <c r="F235" s="28"/>
    </row>
    <row r="236" spans="1:6" ht="18.75" customHeight="1" x14ac:dyDescent="0.3">
      <c r="A236" s="94" t="s">
        <v>135</v>
      </c>
      <c r="B236" s="95" t="s">
        <v>297</v>
      </c>
      <c r="C236" s="79">
        <v>0.6</v>
      </c>
      <c r="D236" s="79">
        <v>0.02</v>
      </c>
      <c r="E236" s="80">
        <f>C236+D236</f>
        <v>0.62</v>
      </c>
      <c r="F236" s="28"/>
    </row>
    <row r="237" spans="1:6" ht="18.75" customHeight="1" x14ac:dyDescent="0.3">
      <c r="A237" s="94"/>
      <c r="B237" s="96" t="s">
        <v>298</v>
      </c>
      <c r="C237" s="79">
        <v>0.62</v>
      </c>
      <c r="D237" s="79">
        <v>0.02</v>
      </c>
      <c r="E237" s="80">
        <f>C237+D237</f>
        <v>0.64</v>
      </c>
      <c r="F237" s="28"/>
    </row>
    <row r="238" spans="1:6" ht="31.5" customHeight="1" x14ac:dyDescent="0.3">
      <c r="A238" s="94" t="s">
        <v>164</v>
      </c>
      <c r="B238" s="96" t="s">
        <v>549</v>
      </c>
      <c r="C238" s="79"/>
      <c r="D238" s="79"/>
      <c r="E238" s="80"/>
      <c r="F238" s="28"/>
    </row>
    <row r="239" spans="1:6" ht="18.75" customHeight="1" x14ac:dyDescent="0.3">
      <c r="A239" s="94" t="s">
        <v>356</v>
      </c>
      <c r="B239" s="95" t="s">
        <v>357</v>
      </c>
      <c r="C239" s="80"/>
      <c r="D239" s="79"/>
      <c r="E239" s="80"/>
      <c r="F239" s="28"/>
    </row>
    <row r="240" spans="1:6" ht="21" customHeight="1" x14ac:dyDescent="0.3">
      <c r="A240" s="94" t="s">
        <v>358</v>
      </c>
      <c r="B240" s="95" t="s">
        <v>359</v>
      </c>
      <c r="C240" s="80">
        <v>2.4900000000000002</v>
      </c>
      <c r="D240" s="80">
        <v>0.18</v>
      </c>
      <c r="E240" s="78">
        <f>C240+D240</f>
        <v>2.67</v>
      </c>
      <c r="F240" s="28"/>
    </row>
    <row r="241" spans="1:6" ht="18.75" customHeight="1" x14ac:dyDescent="0.3">
      <c r="A241" s="99"/>
      <c r="B241" s="100" t="s">
        <v>309</v>
      </c>
      <c r="C241" s="80">
        <v>2.4900000000000002</v>
      </c>
      <c r="D241" s="79">
        <v>0.18</v>
      </c>
      <c r="E241" s="80">
        <f>C241+D241</f>
        <v>2.67</v>
      </c>
      <c r="F241" s="28"/>
    </row>
    <row r="242" spans="1:6" ht="18.75" customHeight="1" x14ac:dyDescent="0.35">
      <c r="A242" s="268" t="s">
        <v>360</v>
      </c>
      <c r="B242" s="269"/>
      <c r="C242" s="80"/>
      <c r="D242" s="80"/>
      <c r="E242" s="78">
        <f>E237+E240</f>
        <v>3.31</v>
      </c>
      <c r="F242" s="28"/>
    </row>
    <row r="243" spans="1:6" ht="35.25" customHeight="1" x14ac:dyDescent="0.3">
      <c r="A243" s="226" t="s">
        <v>361</v>
      </c>
      <c r="B243" s="227"/>
      <c r="C243" s="227"/>
      <c r="D243" s="227"/>
      <c r="E243" s="228"/>
      <c r="F243" s="28"/>
    </row>
    <row r="244" spans="1:6" ht="18.75" customHeight="1" x14ac:dyDescent="0.3">
      <c r="A244" s="94" t="s">
        <v>295</v>
      </c>
      <c r="B244" s="95" t="s">
        <v>296</v>
      </c>
      <c r="C244" s="45"/>
      <c r="D244" s="34"/>
      <c r="E244" s="80"/>
      <c r="F244" s="28"/>
    </row>
    <row r="245" spans="1:6" ht="18.75" customHeight="1" x14ac:dyDescent="0.3">
      <c r="A245" s="94" t="s">
        <v>135</v>
      </c>
      <c r="B245" s="95" t="s">
        <v>297</v>
      </c>
      <c r="C245" s="79">
        <v>0.6</v>
      </c>
      <c r="D245" s="79">
        <v>0.02</v>
      </c>
      <c r="E245" s="80">
        <f>C245+D245</f>
        <v>0.62</v>
      </c>
      <c r="F245" s="28"/>
    </row>
    <row r="246" spans="1:6" ht="18.75" customHeight="1" x14ac:dyDescent="0.3">
      <c r="A246" s="94"/>
      <c r="B246" s="96" t="s">
        <v>298</v>
      </c>
      <c r="C246" s="79">
        <v>0.62</v>
      </c>
      <c r="D246" s="79">
        <v>0.02</v>
      </c>
      <c r="E246" s="80">
        <f>C246+D246</f>
        <v>0.64</v>
      </c>
      <c r="F246" s="28"/>
    </row>
    <row r="247" spans="1:6" ht="18.75" customHeight="1" x14ac:dyDescent="0.3">
      <c r="A247" s="99" t="s">
        <v>174</v>
      </c>
      <c r="B247" s="100" t="s">
        <v>299</v>
      </c>
      <c r="C247" s="79"/>
      <c r="D247" s="79"/>
      <c r="E247" s="80"/>
      <c r="F247" s="28"/>
    </row>
    <row r="248" spans="1:6" ht="18.75" customHeight="1" x14ac:dyDescent="0.3">
      <c r="A248" s="99" t="s">
        <v>322</v>
      </c>
      <c r="B248" s="100" t="s">
        <v>323</v>
      </c>
      <c r="C248" s="79">
        <v>0.7</v>
      </c>
      <c r="D248" s="79">
        <v>1.28</v>
      </c>
      <c r="E248" s="80">
        <f>C248+D248</f>
        <v>1.98</v>
      </c>
      <c r="F248" s="28"/>
    </row>
    <row r="249" spans="1:6" ht="16.5" customHeight="1" x14ac:dyDescent="0.3">
      <c r="A249" s="94"/>
      <c r="B249" s="95" t="s">
        <v>301</v>
      </c>
      <c r="C249" s="79">
        <v>0.7</v>
      </c>
      <c r="D249" s="79">
        <v>1.28</v>
      </c>
      <c r="E249" s="80">
        <f>C249+D249</f>
        <v>1.98</v>
      </c>
      <c r="F249" s="28"/>
    </row>
    <row r="250" spans="1:6" ht="18.75" customHeight="1" x14ac:dyDescent="0.3">
      <c r="A250" s="94"/>
      <c r="B250" s="95" t="s">
        <v>362</v>
      </c>
      <c r="C250" s="80"/>
      <c r="D250" s="80">
        <v>0.21</v>
      </c>
      <c r="E250" s="80">
        <f>C250+D250</f>
        <v>0.21</v>
      </c>
      <c r="F250" s="28"/>
    </row>
    <row r="251" spans="1:6" ht="18.75" customHeight="1" x14ac:dyDescent="0.3">
      <c r="A251" s="94" t="s">
        <v>363</v>
      </c>
      <c r="B251" s="95" t="s">
        <v>364</v>
      </c>
      <c r="C251" s="80"/>
      <c r="D251" s="79"/>
      <c r="E251" s="80"/>
      <c r="F251" s="28"/>
    </row>
    <row r="252" spans="1:6" ht="15.75" customHeight="1" x14ac:dyDescent="0.3">
      <c r="A252" s="94" t="s">
        <v>365</v>
      </c>
      <c r="B252" s="95" t="s">
        <v>366</v>
      </c>
      <c r="C252" s="80">
        <v>0.43</v>
      </c>
      <c r="D252" s="79">
        <v>0.24</v>
      </c>
      <c r="E252" s="80">
        <f>C252+D252</f>
        <v>0.67</v>
      </c>
      <c r="F252" s="28"/>
    </row>
    <row r="253" spans="1:6" ht="16.5" customHeight="1" x14ac:dyDescent="0.3">
      <c r="A253" s="99"/>
      <c r="B253" s="109" t="s">
        <v>298</v>
      </c>
      <c r="C253" s="80">
        <v>0.43</v>
      </c>
      <c r="D253" s="79">
        <v>0.24</v>
      </c>
      <c r="E253" s="80">
        <f>C253+D253</f>
        <v>0.67</v>
      </c>
      <c r="F253" s="28"/>
    </row>
    <row r="254" spans="1:6" ht="18.75" customHeight="1" x14ac:dyDescent="0.3">
      <c r="A254" s="99" t="s">
        <v>367</v>
      </c>
      <c r="B254" s="100" t="s">
        <v>368</v>
      </c>
      <c r="C254" s="80"/>
      <c r="D254" s="79"/>
      <c r="E254" s="80"/>
      <c r="F254" s="28"/>
    </row>
    <row r="255" spans="1:6" ht="45" customHeight="1" x14ac:dyDescent="0.3">
      <c r="A255" s="94" t="s">
        <v>369</v>
      </c>
      <c r="B255" s="95" t="s">
        <v>370</v>
      </c>
      <c r="C255" s="80">
        <v>2.4</v>
      </c>
      <c r="D255" s="80">
        <v>8.74</v>
      </c>
      <c r="E255" s="80">
        <f>C255+D255</f>
        <v>11.14</v>
      </c>
      <c r="F255" s="28"/>
    </row>
    <row r="256" spans="1:6" ht="18.75" customHeight="1" x14ac:dyDescent="0.3">
      <c r="A256" s="94"/>
      <c r="B256" s="110" t="s">
        <v>298</v>
      </c>
      <c r="C256" s="80">
        <v>1.33</v>
      </c>
      <c r="D256" s="79">
        <v>8.74</v>
      </c>
      <c r="E256" s="80">
        <f>C256+D256</f>
        <v>10.07</v>
      </c>
      <c r="F256" s="28"/>
    </row>
    <row r="257" spans="1:6" ht="36" customHeight="1" x14ac:dyDescent="0.35">
      <c r="A257" s="268" t="s">
        <v>371</v>
      </c>
      <c r="B257" s="269"/>
      <c r="C257" s="46"/>
      <c r="D257" s="46"/>
      <c r="E257" s="78">
        <f>E246+E248+E250+E252+E255</f>
        <v>14.64</v>
      </c>
      <c r="F257" s="28"/>
    </row>
    <row r="258" spans="1:6" ht="37.5" customHeight="1" x14ac:dyDescent="0.35">
      <c r="A258" s="268" t="s">
        <v>372</v>
      </c>
      <c r="B258" s="269"/>
      <c r="C258" s="79"/>
      <c r="D258" s="79"/>
      <c r="E258" s="78">
        <f>E246+E250+E252+E255</f>
        <v>12.66</v>
      </c>
      <c r="F258" s="28"/>
    </row>
    <row r="259" spans="1:6" ht="18.75" customHeight="1" x14ac:dyDescent="0.3">
      <c r="A259" s="270" t="s">
        <v>373</v>
      </c>
      <c r="B259" s="271"/>
      <c r="C259" s="271"/>
      <c r="D259" s="271"/>
      <c r="E259" s="272"/>
      <c r="F259" s="28"/>
    </row>
    <row r="260" spans="1:6" ht="20.25" customHeight="1" x14ac:dyDescent="0.3">
      <c r="A260" s="94" t="s">
        <v>367</v>
      </c>
      <c r="B260" s="95" t="s">
        <v>368</v>
      </c>
      <c r="C260" s="80"/>
      <c r="D260" s="78"/>
      <c r="E260" s="80"/>
      <c r="F260" s="28"/>
    </row>
    <row r="261" spans="1:6" ht="35.25" customHeight="1" x14ac:dyDescent="0.3">
      <c r="A261" s="94" t="s">
        <v>374</v>
      </c>
      <c r="B261" s="95" t="s">
        <v>375</v>
      </c>
      <c r="C261" s="80"/>
      <c r="D261" s="78"/>
      <c r="E261" s="80"/>
      <c r="F261" s="28"/>
    </row>
    <row r="262" spans="1:6" ht="49.5" customHeight="1" x14ac:dyDescent="0.3">
      <c r="A262" s="94" t="s">
        <v>376</v>
      </c>
      <c r="B262" s="95" t="s">
        <v>377</v>
      </c>
      <c r="C262" s="80">
        <v>4.1399999999999997</v>
      </c>
      <c r="D262" s="80">
        <v>6.89</v>
      </c>
      <c r="E262" s="80">
        <f>C262+D262</f>
        <v>11.03</v>
      </c>
      <c r="F262" s="28"/>
    </row>
    <row r="263" spans="1:6" ht="27" customHeight="1" x14ac:dyDescent="0.3">
      <c r="A263" s="94"/>
      <c r="B263" s="110" t="s">
        <v>298</v>
      </c>
      <c r="C263" s="80">
        <v>1.27</v>
      </c>
      <c r="D263" s="80">
        <v>6.89</v>
      </c>
      <c r="E263" s="80">
        <f>C263+D263</f>
        <v>8.16</v>
      </c>
      <c r="F263" s="28"/>
    </row>
    <row r="264" spans="1:6" ht="34.5" customHeight="1" x14ac:dyDescent="0.3">
      <c r="A264" s="273" t="s">
        <v>378</v>
      </c>
      <c r="B264" s="274"/>
      <c r="C264" s="80"/>
      <c r="D264" s="80"/>
      <c r="E264" s="78">
        <f>E262+E257</f>
        <v>25.67</v>
      </c>
      <c r="F264" s="28"/>
    </row>
    <row r="265" spans="1:6" ht="36" customHeight="1" x14ac:dyDescent="0.3">
      <c r="A265" s="273" t="s">
        <v>379</v>
      </c>
      <c r="B265" s="274"/>
      <c r="C265" s="80"/>
      <c r="D265" s="78"/>
      <c r="E265" s="78">
        <f>E262+E258</f>
        <v>23.69</v>
      </c>
      <c r="F265" s="28"/>
    </row>
    <row r="266" spans="1:6" x14ac:dyDescent="0.3">
      <c r="A266" s="275" t="s">
        <v>380</v>
      </c>
      <c r="B266" s="276"/>
      <c r="C266" s="276"/>
      <c r="D266" s="276"/>
      <c r="E266" s="277"/>
      <c r="F266" s="28"/>
    </row>
    <row r="267" spans="1:6" ht="18.75" customHeight="1" x14ac:dyDescent="0.3">
      <c r="A267" s="94" t="s">
        <v>367</v>
      </c>
      <c r="B267" s="95" t="s">
        <v>368</v>
      </c>
      <c r="C267" s="80"/>
      <c r="D267" s="78"/>
      <c r="E267" s="80"/>
      <c r="F267" s="28"/>
    </row>
    <row r="268" spans="1:6" ht="36" customHeight="1" x14ac:dyDescent="0.3">
      <c r="A268" s="94" t="s">
        <v>374</v>
      </c>
      <c r="B268" s="95" t="s">
        <v>375</v>
      </c>
      <c r="C268" s="80"/>
      <c r="D268" s="78"/>
      <c r="E268" s="80"/>
      <c r="F268" s="28"/>
    </row>
    <row r="269" spans="1:6" ht="47.25" x14ac:dyDescent="0.3">
      <c r="A269" s="94" t="s">
        <v>381</v>
      </c>
      <c r="B269" s="95" t="s">
        <v>382</v>
      </c>
      <c r="C269" s="80">
        <v>4.2</v>
      </c>
      <c r="D269" s="80">
        <v>14.86</v>
      </c>
      <c r="E269" s="80">
        <f>C269+D269</f>
        <v>19.059999999999999</v>
      </c>
      <c r="F269" s="28"/>
    </row>
    <row r="270" spans="1:6" ht="18.75" customHeight="1" x14ac:dyDescent="0.3">
      <c r="A270" s="94"/>
      <c r="B270" s="110" t="s">
        <v>298</v>
      </c>
      <c r="C270" s="80">
        <v>2</v>
      </c>
      <c r="D270" s="80">
        <v>14.86</v>
      </c>
      <c r="E270" s="80">
        <f>C270+D270</f>
        <v>16.86</v>
      </c>
      <c r="F270" s="28"/>
    </row>
    <row r="271" spans="1:6" ht="34.5" customHeight="1" x14ac:dyDescent="0.3">
      <c r="A271" s="273" t="s">
        <v>383</v>
      </c>
      <c r="B271" s="274"/>
      <c r="C271" s="80"/>
      <c r="D271" s="80"/>
      <c r="E271" s="78">
        <f>E264+E269</f>
        <v>44.73</v>
      </c>
      <c r="F271" s="28"/>
    </row>
    <row r="272" spans="1:6" ht="36" customHeight="1" x14ac:dyDescent="0.3">
      <c r="A272" s="273" t="s">
        <v>384</v>
      </c>
      <c r="B272" s="274"/>
      <c r="C272" s="66"/>
      <c r="D272" s="78"/>
      <c r="E272" s="78">
        <f>E265+E269</f>
        <v>42.75</v>
      </c>
      <c r="F272" s="28"/>
    </row>
    <row r="273" spans="1:6" ht="18.75" customHeight="1" x14ac:dyDescent="0.3">
      <c r="A273" s="226" t="s">
        <v>385</v>
      </c>
      <c r="B273" s="227"/>
      <c r="C273" s="227"/>
      <c r="D273" s="227"/>
      <c r="E273" s="228"/>
      <c r="F273" s="28"/>
    </row>
    <row r="274" spans="1:6" ht="20.25" x14ac:dyDescent="0.3">
      <c r="A274" s="94" t="s">
        <v>295</v>
      </c>
      <c r="B274" s="95" t="s">
        <v>296</v>
      </c>
      <c r="C274" s="80"/>
      <c r="D274" s="78"/>
      <c r="E274" s="80"/>
      <c r="F274" s="28"/>
    </row>
    <row r="275" spans="1:6" ht="18.75" customHeight="1" x14ac:dyDescent="0.3">
      <c r="A275" s="94" t="s">
        <v>135</v>
      </c>
      <c r="B275" s="95" t="s">
        <v>297</v>
      </c>
      <c r="C275" s="79">
        <v>0.6</v>
      </c>
      <c r="D275" s="79">
        <v>0.02</v>
      </c>
      <c r="E275" s="80">
        <f>C275+D275</f>
        <v>0.62</v>
      </c>
      <c r="F275" s="28"/>
    </row>
    <row r="276" spans="1:6" ht="18.75" customHeight="1" x14ac:dyDescent="0.3">
      <c r="A276" s="94"/>
      <c r="B276" s="96" t="s">
        <v>298</v>
      </c>
      <c r="C276" s="79">
        <v>0.62</v>
      </c>
      <c r="D276" s="79">
        <v>0.02</v>
      </c>
      <c r="E276" s="80">
        <f>C276+D276</f>
        <v>0.64</v>
      </c>
      <c r="F276" s="28"/>
    </row>
    <row r="277" spans="1:6" ht="18.75" customHeight="1" x14ac:dyDescent="0.3">
      <c r="A277" s="99" t="s">
        <v>174</v>
      </c>
      <c r="B277" s="100" t="s">
        <v>299</v>
      </c>
      <c r="C277" s="79"/>
      <c r="D277" s="79"/>
      <c r="E277" s="80"/>
      <c r="F277" s="28"/>
    </row>
    <row r="278" spans="1:6" ht="20.25" x14ac:dyDescent="0.3">
      <c r="A278" s="94" t="s">
        <v>322</v>
      </c>
      <c r="B278" s="95" t="s">
        <v>323</v>
      </c>
      <c r="C278" s="80">
        <v>0.7</v>
      </c>
      <c r="D278" s="80">
        <v>1.28</v>
      </c>
      <c r="E278" s="80">
        <f>C278+D278</f>
        <v>1.98</v>
      </c>
      <c r="F278" s="28"/>
    </row>
    <row r="279" spans="1:6" ht="18.75" customHeight="1" x14ac:dyDescent="0.3">
      <c r="A279" s="99"/>
      <c r="B279" s="100" t="s">
        <v>301</v>
      </c>
      <c r="C279" s="80">
        <v>0.7</v>
      </c>
      <c r="D279" s="79">
        <v>1.28</v>
      </c>
      <c r="E279" s="80">
        <f>C279+D279</f>
        <v>1.98</v>
      </c>
      <c r="F279" s="28"/>
    </row>
    <row r="280" spans="1:6" ht="18.75" customHeight="1" x14ac:dyDescent="0.3">
      <c r="A280" s="94"/>
      <c r="B280" s="95" t="s">
        <v>624</v>
      </c>
      <c r="C280" s="80"/>
      <c r="D280" s="79">
        <v>0.31</v>
      </c>
      <c r="E280" s="80">
        <f>C280+D280</f>
        <v>0.31</v>
      </c>
      <c r="F280" s="28"/>
    </row>
    <row r="281" spans="1:6" ht="23.25" customHeight="1" x14ac:dyDescent="0.3">
      <c r="A281" s="99" t="s">
        <v>363</v>
      </c>
      <c r="B281" s="100" t="s">
        <v>364</v>
      </c>
      <c r="C281" s="79"/>
      <c r="D281" s="79"/>
      <c r="E281" s="80"/>
      <c r="F281" s="28"/>
    </row>
    <row r="282" spans="1:6" ht="20.25" x14ac:dyDescent="0.3">
      <c r="A282" s="111" t="s">
        <v>386</v>
      </c>
      <c r="B282" s="100" t="s">
        <v>387</v>
      </c>
      <c r="C282" s="80">
        <v>0.43</v>
      </c>
      <c r="D282" s="80">
        <v>0.24</v>
      </c>
      <c r="E282" s="80">
        <f>C282+D282</f>
        <v>0.67</v>
      </c>
      <c r="F282" s="28"/>
    </row>
    <row r="283" spans="1:6" ht="18.75" customHeight="1" x14ac:dyDescent="0.3">
      <c r="A283" s="111"/>
      <c r="B283" s="95" t="s">
        <v>309</v>
      </c>
      <c r="C283" s="80">
        <v>0.43</v>
      </c>
      <c r="D283" s="80">
        <v>0.24</v>
      </c>
      <c r="E283" s="80">
        <f>C283+D283</f>
        <v>0.67</v>
      </c>
      <c r="F283" s="28"/>
    </row>
    <row r="284" spans="1:6" ht="20.25" x14ac:dyDescent="0.3">
      <c r="A284" s="94" t="s">
        <v>388</v>
      </c>
      <c r="B284" s="37" t="s">
        <v>389</v>
      </c>
      <c r="C284" s="37"/>
      <c r="D284" s="79"/>
      <c r="E284" s="80"/>
      <c r="F284" s="28"/>
    </row>
    <row r="285" spans="1:6" ht="22.5" customHeight="1" x14ac:dyDescent="0.3">
      <c r="A285" s="94" t="s">
        <v>232</v>
      </c>
      <c r="B285" s="95" t="s">
        <v>390</v>
      </c>
      <c r="C285" s="45"/>
      <c r="D285" s="76"/>
      <c r="E285" s="80"/>
      <c r="F285" s="28"/>
    </row>
    <row r="286" spans="1:6" ht="31.5" x14ac:dyDescent="0.3">
      <c r="A286" s="94" t="s">
        <v>391</v>
      </c>
      <c r="B286" s="95" t="s">
        <v>392</v>
      </c>
      <c r="C286" s="45"/>
      <c r="D286" s="76"/>
      <c r="E286" s="80"/>
      <c r="F286" s="28"/>
    </row>
    <row r="287" spans="1:6" ht="31.5" x14ac:dyDescent="0.3">
      <c r="A287" s="94" t="s">
        <v>393</v>
      </c>
      <c r="B287" s="95" t="s">
        <v>394</v>
      </c>
      <c r="C287" s="45"/>
      <c r="D287" s="76"/>
      <c r="E287" s="80"/>
      <c r="F287" s="28"/>
    </row>
    <row r="288" spans="1:6" ht="20.25" x14ac:dyDescent="0.3">
      <c r="A288" s="94" t="s">
        <v>395</v>
      </c>
      <c r="B288" s="95" t="s">
        <v>396</v>
      </c>
      <c r="C288" s="45"/>
      <c r="D288" s="76"/>
      <c r="E288" s="80"/>
      <c r="F288" s="28"/>
    </row>
    <row r="289" spans="1:6" ht="18.75" customHeight="1" x14ac:dyDescent="0.3">
      <c r="A289" s="94"/>
      <c r="B289" s="95" t="s">
        <v>397</v>
      </c>
      <c r="C289" s="45">
        <v>0.13</v>
      </c>
      <c r="D289" s="76"/>
      <c r="E289" s="80"/>
      <c r="F289" s="28"/>
    </row>
    <row r="290" spans="1:6" ht="60" customHeight="1" x14ac:dyDescent="0.3">
      <c r="A290" s="94"/>
      <c r="B290" s="132" t="s">
        <v>398</v>
      </c>
      <c r="C290" s="45"/>
      <c r="D290" s="76"/>
      <c r="E290" s="80"/>
      <c r="F290" s="28"/>
    </row>
    <row r="291" spans="1:6" ht="27.75" customHeight="1" x14ac:dyDescent="0.3">
      <c r="A291" s="99"/>
      <c r="B291" s="109" t="s">
        <v>399</v>
      </c>
      <c r="C291" s="46">
        <v>0.13</v>
      </c>
      <c r="D291" s="79">
        <v>0.15</v>
      </c>
      <c r="E291" s="79">
        <f>ROUND((C291+D291),1*2)</f>
        <v>0.28000000000000003</v>
      </c>
      <c r="F291" s="28"/>
    </row>
    <row r="292" spans="1:6" ht="18.75" customHeight="1" x14ac:dyDescent="0.3">
      <c r="A292" s="99"/>
      <c r="B292" s="109" t="s">
        <v>400</v>
      </c>
      <c r="C292" s="46">
        <v>0.13</v>
      </c>
      <c r="D292" s="79">
        <v>0.14000000000000001</v>
      </c>
      <c r="E292" s="79">
        <f t="shared" ref="E292:E321" si="7">ROUND((C292+D292),1*2)</f>
        <v>0.27</v>
      </c>
      <c r="F292" s="28"/>
    </row>
    <row r="293" spans="1:6" ht="18.75" customHeight="1" x14ac:dyDescent="0.3">
      <c r="A293" s="99"/>
      <c r="B293" s="109" t="s">
        <v>401</v>
      </c>
      <c r="C293" s="46">
        <v>0.13</v>
      </c>
      <c r="D293" s="79">
        <v>0.12</v>
      </c>
      <c r="E293" s="79">
        <f t="shared" si="7"/>
        <v>0.25</v>
      </c>
      <c r="F293" s="28"/>
    </row>
    <row r="294" spans="1:6" ht="18.75" customHeight="1" x14ac:dyDescent="0.3">
      <c r="A294" s="99"/>
      <c r="B294" s="109" t="s">
        <v>402</v>
      </c>
      <c r="C294" s="46">
        <v>0.13</v>
      </c>
      <c r="D294" s="79">
        <v>0.12</v>
      </c>
      <c r="E294" s="79">
        <f t="shared" si="7"/>
        <v>0.25</v>
      </c>
      <c r="F294" s="28"/>
    </row>
    <row r="295" spans="1:6" ht="18.75" customHeight="1" x14ac:dyDescent="0.3">
      <c r="A295" s="99"/>
      <c r="B295" s="109" t="s">
        <v>403</v>
      </c>
      <c r="C295" s="46">
        <v>0.13</v>
      </c>
      <c r="D295" s="79">
        <v>0.49</v>
      </c>
      <c r="E295" s="79">
        <f t="shared" si="7"/>
        <v>0.62</v>
      </c>
      <c r="F295" s="28"/>
    </row>
    <row r="296" spans="1:6" ht="20.25" x14ac:dyDescent="0.3">
      <c r="A296" s="99"/>
      <c r="B296" s="109" t="s">
        <v>404</v>
      </c>
      <c r="C296" s="46">
        <v>0.13</v>
      </c>
      <c r="D296" s="79">
        <v>0.22</v>
      </c>
      <c r="E296" s="79">
        <f t="shared" si="7"/>
        <v>0.35</v>
      </c>
      <c r="F296" s="28"/>
    </row>
    <row r="297" spans="1:6" ht="20.25" x14ac:dyDescent="0.3">
      <c r="A297" s="99"/>
      <c r="B297" s="109" t="s">
        <v>405</v>
      </c>
      <c r="C297" s="46">
        <v>0.13</v>
      </c>
      <c r="D297" s="79">
        <v>0.06</v>
      </c>
      <c r="E297" s="79">
        <f t="shared" si="7"/>
        <v>0.19</v>
      </c>
      <c r="F297" s="28"/>
    </row>
    <row r="298" spans="1:6" ht="21" customHeight="1" x14ac:dyDescent="0.3">
      <c r="A298" s="99"/>
      <c r="B298" s="109" t="s">
        <v>556</v>
      </c>
      <c r="C298" s="46">
        <v>0.13</v>
      </c>
      <c r="D298" s="79">
        <v>1.99</v>
      </c>
      <c r="E298" s="79">
        <f t="shared" si="7"/>
        <v>2.12</v>
      </c>
      <c r="F298" s="28"/>
    </row>
    <row r="299" spans="1:6" ht="18.75" customHeight="1" x14ac:dyDescent="0.3">
      <c r="A299" s="99"/>
      <c r="B299" s="109" t="s">
        <v>557</v>
      </c>
      <c r="C299" s="46">
        <v>0.13</v>
      </c>
      <c r="D299" s="79">
        <v>1.1399999999999999</v>
      </c>
      <c r="E299" s="79">
        <f t="shared" si="7"/>
        <v>1.27</v>
      </c>
      <c r="F299" s="28"/>
    </row>
    <row r="300" spans="1:6" ht="19.5" customHeight="1" x14ac:dyDescent="0.3">
      <c r="A300" s="99"/>
      <c r="B300" s="109" t="s">
        <v>406</v>
      </c>
      <c r="C300" s="46">
        <v>0.13</v>
      </c>
      <c r="D300" s="79">
        <v>0.11</v>
      </c>
      <c r="E300" s="79">
        <f t="shared" si="7"/>
        <v>0.24</v>
      </c>
      <c r="F300" s="28"/>
    </row>
    <row r="301" spans="1:6" ht="18.75" customHeight="1" x14ac:dyDescent="0.3">
      <c r="A301" s="99"/>
      <c r="B301" s="109" t="s">
        <v>407</v>
      </c>
      <c r="C301" s="46">
        <v>0.13</v>
      </c>
      <c r="D301" s="79">
        <v>0.16</v>
      </c>
      <c r="E301" s="79">
        <f t="shared" si="7"/>
        <v>0.28999999999999998</v>
      </c>
      <c r="F301" s="28"/>
    </row>
    <row r="302" spans="1:6" ht="20.25" x14ac:dyDescent="0.3">
      <c r="A302" s="99"/>
      <c r="B302" s="109" t="s">
        <v>408</v>
      </c>
      <c r="C302" s="46">
        <v>0.13</v>
      </c>
      <c r="D302" s="79">
        <v>0.24</v>
      </c>
      <c r="E302" s="79">
        <f t="shared" si="7"/>
        <v>0.37</v>
      </c>
      <c r="F302" s="28"/>
    </row>
    <row r="303" spans="1:6" ht="18.75" customHeight="1" x14ac:dyDescent="0.3">
      <c r="A303" s="99"/>
      <c r="B303" s="109" t="s">
        <v>409</v>
      </c>
      <c r="C303" s="46">
        <v>0.13</v>
      </c>
      <c r="D303" s="79">
        <v>0.25</v>
      </c>
      <c r="E303" s="79">
        <f t="shared" si="7"/>
        <v>0.38</v>
      </c>
      <c r="F303" s="28"/>
    </row>
    <row r="304" spans="1:6" ht="18.75" customHeight="1" x14ac:dyDescent="0.3">
      <c r="A304" s="99"/>
      <c r="B304" s="109" t="s">
        <v>410</v>
      </c>
      <c r="C304" s="46">
        <v>0.13</v>
      </c>
      <c r="D304" s="79">
        <v>0.13</v>
      </c>
      <c r="E304" s="79">
        <f t="shared" si="7"/>
        <v>0.26</v>
      </c>
      <c r="F304" s="28"/>
    </row>
    <row r="305" spans="1:6" ht="21.75" customHeight="1" x14ac:dyDescent="0.3">
      <c r="A305" s="99"/>
      <c r="B305" s="109" t="s">
        <v>411</v>
      </c>
      <c r="C305" s="46">
        <v>0.13</v>
      </c>
      <c r="D305" s="79">
        <v>7.0000000000000007E-2</v>
      </c>
      <c r="E305" s="79">
        <f t="shared" si="7"/>
        <v>0.2</v>
      </c>
      <c r="F305" s="28"/>
    </row>
    <row r="306" spans="1:6" ht="18.75" customHeight="1" x14ac:dyDescent="0.3">
      <c r="A306" s="99"/>
      <c r="B306" s="109" t="s">
        <v>412</v>
      </c>
      <c r="C306" s="46">
        <v>0.13</v>
      </c>
      <c r="D306" s="79">
        <v>0.47</v>
      </c>
      <c r="E306" s="79">
        <f t="shared" si="7"/>
        <v>0.6</v>
      </c>
      <c r="F306" s="28"/>
    </row>
    <row r="307" spans="1:6" ht="18.75" customHeight="1" x14ac:dyDescent="0.3">
      <c r="A307" s="99"/>
      <c r="B307" s="109" t="s">
        <v>413</v>
      </c>
      <c r="C307" s="46">
        <v>0.13</v>
      </c>
      <c r="D307" s="79">
        <v>0.24</v>
      </c>
      <c r="E307" s="79">
        <f t="shared" si="7"/>
        <v>0.37</v>
      </c>
      <c r="F307" s="28"/>
    </row>
    <row r="308" spans="1:6" ht="18.75" customHeight="1" x14ac:dyDescent="0.3">
      <c r="A308" s="99"/>
      <c r="B308" s="109" t="s">
        <v>414</v>
      </c>
      <c r="C308" s="46">
        <v>0.13</v>
      </c>
      <c r="D308" s="79">
        <v>1.43</v>
      </c>
      <c r="E308" s="79">
        <f t="shared" si="7"/>
        <v>1.56</v>
      </c>
      <c r="F308" s="28"/>
    </row>
    <row r="309" spans="1:6" ht="25.5" customHeight="1" x14ac:dyDescent="0.3">
      <c r="A309" s="99"/>
      <c r="B309" s="109" t="s">
        <v>415</v>
      </c>
      <c r="C309" s="46">
        <v>0.13</v>
      </c>
      <c r="D309" s="79">
        <v>1.1599999999999999</v>
      </c>
      <c r="E309" s="79">
        <f t="shared" si="7"/>
        <v>1.29</v>
      </c>
      <c r="F309" s="28"/>
    </row>
    <row r="310" spans="1:6" ht="18.75" customHeight="1" x14ac:dyDescent="0.3">
      <c r="A310" s="99"/>
      <c r="B310" s="109" t="s">
        <v>416</v>
      </c>
      <c r="C310" s="46">
        <v>0.13</v>
      </c>
      <c r="D310" s="79">
        <v>0.1</v>
      </c>
      <c r="E310" s="79">
        <f t="shared" si="7"/>
        <v>0.23</v>
      </c>
      <c r="F310" s="28"/>
    </row>
    <row r="311" spans="1:6" ht="20.25" x14ac:dyDescent="0.3">
      <c r="A311" s="99"/>
      <c r="B311" s="109" t="s">
        <v>417</v>
      </c>
      <c r="C311" s="46">
        <v>0.13</v>
      </c>
      <c r="D311" s="79">
        <v>1.79</v>
      </c>
      <c r="E311" s="79">
        <f t="shared" si="7"/>
        <v>1.92</v>
      </c>
      <c r="F311" s="28"/>
    </row>
    <row r="312" spans="1:6" ht="18.75" customHeight="1" x14ac:dyDescent="0.3">
      <c r="A312" s="99"/>
      <c r="B312" s="109" t="s">
        <v>418</v>
      </c>
      <c r="C312" s="46">
        <v>0.13</v>
      </c>
      <c r="D312" s="79">
        <v>0.14000000000000001</v>
      </c>
      <c r="E312" s="79">
        <f t="shared" si="7"/>
        <v>0.27</v>
      </c>
      <c r="F312" s="28"/>
    </row>
    <row r="313" spans="1:6" ht="18.75" customHeight="1" x14ac:dyDescent="0.3">
      <c r="A313" s="99"/>
      <c r="B313" s="109" t="s">
        <v>419</v>
      </c>
      <c r="C313" s="46">
        <v>0.13</v>
      </c>
      <c r="D313" s="79">
        <v>0.37</v>
      </c>
      <c r="E313" s="79">
        <f t="shared" si="7"/>
        <v>0.5</v>
      </c>
      <c r="F313" s="28"/>
    </row>
    <row r="314" spans="1:6" ht="26.25" customHeight="1" x14ac:dyDescent="0.3">
      <c r="A314" s="99"/>
      <c r="B314" s="109" t="s">
        <v>420</v>
      </c>
      <c r="C314" s="46">
        <v>0.13</v>
      </c>
      <c r="D314" s="79">
        <v>0.21</v>
      </c>
      <c r="E314" s="79">
        <f t="shared" si="7"/>
        <v>0.34</v>
      </c>
      <c r="F314" s="28"/>
    </row>
    <row r="315" spans="1:6" ht="18.75" customHeight="1" x14ac:dyDescent="0.3">
      <c r="A315" s="99"/>
      <c r="B315" s="109" t="s">
        <v>421</v>
      </c>
      <c r="C315" s="46">
        <v>0.13</v>
      </c>
      <c r="D315" s="79">
        <v>0.13</v>
      </c>
      <c r="E315" s="79">
        <f t="shared" si="7"/>
        <v>0.26</v>
      </c>
      <c r="F315" s="28"/>
    </row>
    <row r="316" spans="1:6" ht="18.75" customHeight="1" x14ac:dyDescent="0.3">
      <c r="A316" s="99"/>
      <c r="B316" s="109" t="s">
        <v>422</v>
      </c>
      <c r="C316" s="46">
        <v>0.13</v>
      </c>
      <c r="D316" s="79">
        <v>2.9</v>
      </c>
      <c r="E316" s="79">
        <f t="shared" si="7"/>
        <v>3.03</v>
      </c>
      <c r="F316" s="28"/>
    </row>
    <row r="317" spans="1:6" ht="18.75" customHeight="1" x14ac:dyDescent="0.3">
      <c r="A317" s="99"/>
      <c r="B317" s="109" t="s">
        <v>423</v>
      </c>
      <c r="C317" s="46">
        <v>0.13</v>
      </c>
      <c r="D317" s="79">
        <v>0.09</v>
      </c>
      <c r="E317" s="79">
        <f t="shared" si="7"/>
        <v>0.22</v>
      </c>
      <c r="F317" s="28"/>
    </row>
    <row r="318" spans="1:6" ht="25.5" customHeight="1" x14ac:dyDescent="0.3">
      <c r="A318" s="99"/>
      <c r="B318" s="109" t="s">
        <v>424</v>
      </c>
      <c r="C318" s="46">
        <v>0.13</v>
      </c>
      <c r="D318" s="79">
        <v>2.17</v>
      </c>
      <c r="E318" s="79">
        <f t="shared" si="7"/>
        <v>2.2999999999999998</v>
      </c>
      <c r="F318" s="28"/>
    </row>
    <row r="319" spans="1:6" ht="18.75" customHeight="1" x14ac:dyDescent="0.3">
      <c r="A319" s="99"/>
      <c r="B319" s="109" t="s">
        <v>425</v>
      </c>
      <c r="C319" s="46">
        <v>0.13</v>
      </c>
      <c r="D319" s="79">
        <v>3.45</v>
      </c>
      <c r="E319" s="79">
        <f t="shared" si="7"/>
        <v>3.58</v>
      </c>
      <c r="F319" s="28"/>
    </row>
    <row r="320" spans="1:6" ht="19.5" customHeight="1" x14ac:dyDescent="0.3">
      <c r="A320" s="99"/>
      <c r="B320" s="109" t="s">
        <v>426</v>
      </c>
      <c r="C320" s="46">
        <v>0.13</v>
      </c>
      <c r="D320" s="79">
        <v>3.45</v>
      </c>
      <c r="E320" s="79">
        <f t="shared" si="7"/>
        <v>3.58</v>
      </c>
      <c r="F320" s="28"/>
    </row>
    <row r="321" spans="1:6" ht="18.75" customHeight="1" x14ac:dyDescent="0.3">
      <c r="A321" s="99"/>
      <c r="B321" s="109" t="s">
        <v>427</v>
      </c>
      <c r="C321" s="46">
        <v>0.13</v>
      </c>
      <c r="D321" s="79">
        <v>3.41</v>
      </c>
      <c r="E321" s="79">
        <f t="shared" si="7"/>
        <v>3.54</v>
      </c>
      <c r="F321" s="28"/>
    </row>
    <row r="322" spans="1:6" ht="20.25" x14ac:dyDescent="0.3">
      <c r="A322" s="312" t="s">
        <v>428</v>
      </c>
      <c r="B322" s="313"/>
      <c r="C322" s="80"/>
      <c r="D322" s="80"/>
      <c r="E322" s="78">
        <f>SUM(E291:E321)+E276+E278+E280+E282</f>
        <v>34.53</v>
      </c>
      <c r="F322" s="28"/>
    </row>
    <row r="323" spans="1:6" ht="20.25" x14ac:dyDescent="0.3">
      <c r="A323" s="312" t="s">
        <v>575</v>
      </c>
      <c r="B323" s="313"/>
      <c r="C323" s="80"/>
      <c r="D323" s="80"/>
      <c r="E323" s="78">
        <f>SUM(E291:E321)</f>
        <v>30.93</v>
      </c>
      <c r="F323" s="28"/>
    </row>
    <row r="324" spans="1:6" ht="18.75" customHeight="1" x14ac:dyDescent="0.35">
      <c r="A324" s="238" t="s">
        <v>429</v>
      </c>
      <c r="B324" s="239"/>
      <c r="C324" s="239"/>
      <c r="D324" s="239"/>
      <c r="E324" s="240"/>
      <c r="F324" s="28"/>
    </row>
    <row r="325" spans="1:6" ht="20.25" x14ac:dyDescent="0.3">
      <c r="A325" s="94" t="s">
        <v>295</v>
      </c>
      <c r="B325" s="95" t="s">
        <v>296</v>
      </c>
      <c r="C325" s="80"/>
      <c r="D325" s="80"/>
      <c r="E325" s="80"/>
      <c r="F325" s="28"/>
    </row>
    <row r="326" spans="1:6" ht="20.25" x14ac:dyDescent="0.3">
      <c r="A326" s="94" t="s">
        <v>135</v>
      </c>
      <c r="B326" s="95" t="s">
        <v>297</v>
      </c>
      <c r="C326" s="80">
        <v>0.6</v>
      </c>
      <c r="D326" s="80">
        <v>0.02</v>
      </c>
      <c r="E326" s="80">
        <f>ROUND((C326+D326),1*2)</f>
        <v>0.62</v>
      </c>
      <c r="F326" s="28"/>
    </row>
    <row r="327" spans="1:6" ht="18.75" customHeight="1" x14ac:dyDescent="0.3">
      <c r="A327" s="94"/>
      <c r="B327" s="96" t="s">
        <v>298</v>
      </c>
      <c r="C327" s="80">
        <v>0.62</v>
      </c>
      <c r="D327" s="80">
        <v>0.02</v>
      </c>
      <c r="E327" s="80">
        <f>ROUND((C327+D327),1*2)</f>
        <v>0.64</v>
      </c>
      <c r="F327" s="28"/>
    </row>
    <row r="328" spans="1:6" ht="20.25" x14ac:dyDescent="0.35">
      <c r="A328" s="92"/>
      <c r="B328" s="95" t="s">
        <v>302</v>
      </c>
      <c r="C328" s="80"/>
      <c r="D328" s="80">
        <v>0.18</v>
      </c>
      <c r="E328" s="80">
        <f>C328+D328</f>
        <v>0.18</v>
      </c>
      <c r="F328" s="28"/>
    </row>
    <row r="329" spans="1:6" ht="18.75" customHeight="1" x14ac:dyDescent="0.3">
      <c r="A329" s="5" t="s">
        <v>174</v>
      </c>
      <c r="B329" s="51" t="s">
        <v>430</v>
      </c>
      <c r="C329" s="80"/>
      <c r="D329" s="80"/>
      <c r="E329" s="80"/>
      <c r="F329" s="28"/>
    </row>
    <row r="330" spans="1:6" ht="39.75" x14ac:dyDescent="0.3">
      <c r="A330" s="5" t="s">
        <v>431</v>
      </c>
      <c r="B330" s="112" t="s">
        <v>432</v>
      </c>
      <c r="C330" s="79">
        <v>0.26</v>
      </c>
      <c r="D330" s="79">
        <v>1.1599999999999999</v>
      </c>
      <c r="E330" s="79">
        <f>C330+D330</f>
        <v>1.42</v>
      </c>
      <c r="F330" s="28"/>
    </row>
    <row r="331" spans="1:6" ht="20.25" x14ac:dyDescent="0.3">
      <c r="A331" s="5"/>
      <c r="B331" s="96" t="s">
        <v>298</v>
      </c>
      <c r="C331" s="79">
        <v>0.24</v>
      </c>
      <c r="D331" s="79">
        <v>1.1599999999999999</v>
      </c>
      <c r="E331" s="79">
        <f>C331+D331</f>
        <v>1.4</v>
      </c>
      <c r="F331" s="28"/>
    </row>
    <row r="332" spans="1:6" ht="18.75" customHeight="1" x14ac:dyDescent="0.3">
      <c r="A332" s="5" t="s">
        <v>433</v>
      </c>
      <c r="B332" s="52" t="s">
        <v>434</v>
      </c>
      <c r="C332" s="79"/>
      <c r="D332" s="79"/>
      <c r="E332" s="79"/>
      <c r="F332" s="28"/>
    </row>
    <row r="333" spans="1:6" ht="18.75" customHeight="1" x14ac:dyDescent="0.3">
      <c r="A333" s="5" t="s">
        <v>435</v>
      </c>
      <c r="B333" s="52" t="s">
        <v>436</v>
      </c>
      <c r="C333" s="79"/>
      <c r="D333" s="79"/>
      <c r="E333" s="79"/>
      <c r="F333" s="28"/>
    </row>
    <row r="334" spans="1:6" ht="20.25" x14ac:dyDescent="0.3">
      <c r="A334" s="52"/>
      <c r="B334" s="52" t="s">
        <v>437</v>
      </c>
      <c r="C334" s="79">
        <v>2.2200000000000002</v>
      </c>
      <c r="D334" s="76">
        <v>0.33</v>
      </c>
      <c r="E334" s="79">
        <f>C334+D334</f>
        <v>2.5499999999999998</v>
      </c>
      <c r="F334" s="28"/>
    </row>
    <row r="335" spans="1:6" ht="20.25" x14ac:dyDescent="0.35">
      <c r="A335" s="92"/>
      <c r="B335" s="41" t="s">
        <v>438</v>
      </c>
      <c r="C335" s="80"/>
      <c r="D335" s="80"/>
      <c r="E335" s="78">
        <f>E327+E328+E330+E334</f>
        <v>4.79</v>
      </c>
      <c r="F335" s="28"/>
    </row>
    <row r="336" spans="1:6" ht="18.75" customHeight="1" x14ac:dyDescent="0.3">
      <c r="A336" s="226" t="s">
        <v>439</v>
      </c>
      <c r="B336" s="227"/>
      <c r="C336" s="227"/>
      <c r="D336" s="227"/>
      <c r="E336" s="228"/>
      <c r="F336" s="28"/>
    </row>
    <row r="337" spans="1:6" ht="12" hidden="1" customHeight="1" x14ac:dyDescent="0.3">
      <c r="A337" s="99"/>
      <c r="B337" s="100"/>
      <c r="C337" s="79"/>
      <c r="D337" s="76"/>
      <c r="E337" s="80"/>
      <c r="F337" s="28"/>
    </row>
    <row r="338" spans="1:6" ht="20.25" x14ac:dyDescent="0.3">
      <c r="A338" s="94" t="s">
        <v>295</v>
      </c>
      <c r="B338" s="95" t="s">
        <v>296</v>
      </c>
      <c r="C338" s="80"/>
      <c r="D338" s="78"/>
      <c r="E338" s="80"/>
      <c r="F338" s="28"/>
    </row>
    <row r="339" spans="1:6" ht="20.25" x14ac:dyDescent="0.3">
      <c r="A339" s="94" t="s">
        <v>135</v>
      </c>
      <c r="B339" s="95" t="s">
        <v>297</v>
      </c>
      <c r="C339" s="80">
        <v>0.6</v>
      </c>
      <c r="D339" s="80">
        <v>0.02</v>
      </c>
      <c r="E339" s="80">
        <f>C339+D339</f>
        <v>0.62</v>
      </c>
      <c r="F339" s="28"/>
    </row>
    <row r="340" spans="1:6" ht="20.25" x14ac:dyDescent="0.3">
      <c r="A340" s="94"/>
      <c r="B340" s="96" t="s">
        <v>298</v>
      </c>
      <c r="C340" s="80">
        <v>0.62</v>
      </c>
      <c r="D340" s="80">
        <v>0.02</v>
      </c>
      <c r="E340" s="80">
        <f>ROUND((C340+D340),1*2)</f>
        <v>0.64</v>
      </c>
      <c r="F340" s="28"/>
    </row>
    <row r="341" spans="1:6" ht="18.75" customHeight="1" x14ac:dyDescent="0.3">
      <c r="A341" s="94" t="s">
        <v>174</v>
      </c>
      <c r="B341" s="96" t="s">
        <v>299</v>
      </c>
      <c r="C341" s="80"/>
      <c r="D341" s="80"/>
      <c r="E341" s="80"/>
      <c r="F341" s="28"/>
    </row>
    <row r="342" spans="1:6" ht="18.75" customHeight="1" x14ac:dyDescent="0.3">
      <c r="A342" s="94" t="s">
        <v>322</v>
      </c>
      <c r="B342" s="96" t="s">
        <v>323</v>
      </c>
      <c r="C342" s="80">
        <v>0.7</v>
      </c>
      <c r="D342" s="80">
        <v>1.28</v>
      </c>
      <c r="E342" s="80">
        <f>C342+D342</f>
        <v>1.98</v>
      </c>
      <c r="F342" s="28"/>
    </row>
    <row r="343" spans="1:6" ht="21.75" customHeight="1" x14ac:dyDescent="0.3">
      <c r="A343" s="94"/>
      <c r="B343" s="95" t="s">
        <v>301</v>
      </c>
      <c r="C343" s="80">
        <v>0.7</v>
      </c>
      <c r="D343" s="80">
        <v>1.28</v>
      </c>
      <c r="E343" s="80">
        <f>C343+D343</f>
        <v>1.98</v>
      </c>
      <c r="F343" s="28"/>
    </row>
    <row r="344" spans="1:6" ht="18.75" customHeight="1" x14ac:dyDescent="0.3">
      <c r="A344" s="94"/>
      <c r="B344" s="95" t="s">
        <v>624</v>
      </c>
      <c r="C344" s="80"/>
      <c r="D344" s="80">
        <v>0.31</v>
      </c>
      <c r="E344" s="80">
        <f>C344+D344</f>
        <v>0.31</v>
      </c>
      <c r="F344" s="28"/>
    </row>
    <row r="345" spans="1:6" ht="20.25" x14ac:dyDescent="0.3">
      <c r="A345" s="94" t="s">
        <v>363</v>
      </c>
      <c r="B345" s="95" t="s">
        <v>364</v>
      </c>
      <c r="C345" s="80"/>
      <c r="D345" s="80"/>
      <c r="E345" s="80"/>
      <c r="F345" s="28"/>
    </row>
    <row r="346" spans="1:6" ht="27" customHeight="1" x14ac:dyDescent="0.3">
      <c r="A346" s="94" t="s">
        <v>386</v>
      </c>
      <c r="B346" s="95" t="s">
        <v>387</v>
      </c>
      <c r="C346" s="80">
        <v>0.43</v>
      </c>
      <c r="D346" s="80">
        <v>0.24</v>
      </c>
      <c r="E346" s="80">
        <f>C346+D346</f>
        <v>0.67</v>
      </c>
      <c r="F346" s="28"/>
    </row>
    <row r="347" spans="1:6" ht="18.75" customHeight="1" x14ac:dyDescent="0.3">
      <c r="A347" s="94"/>
      <c r="B347" s="95" t="s">
        <v>309</v>
      </c>
      <c r="C347" s="80">
        <v>0.43</v>
      </c>
      <c r="D347" s="80">
        <v>0.24</v>
      </c>
      <c r="E347" s="80">
        <f>C347+D347</f>
        <v>0.67</v>
      </c>
      <c r="F347" s="28"/>
    </row>
    <row r="348" spans="1:6" ht="20.25" x14ac:dyDescent="0.3">
      <c r="A348" s="94" t="s">
        <v>440</v>
      </c>
      <c r="B348" s="95" t="s">
        <v>441</v>
      </c>
      <c r="C348" s="66"/>
      <c r="D348" s="80"/>
      <c r="E348" s="80"/>
      <c r="F348" s="28"/>
    </row>
    <row r="349" spans="1:6" ht="78" customHeight="1" x14ac:dyDescent="0.3">
      <c r="A349" s="93" t="s">
        <v>442</v>
      </c>
      <c r="B349" s="67" t="s">
        <v>443</v>
      </c>
      <c r="C349" s="80"/>
      <c r="D349" s="80"/>
      <c r="E349" s="80"/>
      <c r="F349" s="28"/>
    </row>
    <row r="350" spans="1:6" ht="37.5" customHeight="1" x14ac:dyDescent="0.3">
      <c r="A350" s="93" t="s">
        <v>444</v>
      </c>
      <c r="B350" s="67" t="s">
        <v>445</v>
      </c>
      <c r="C350" s="80">
        <v>2.87</v>
      </c>
      <c r="D350" s="80"/>
      <c r="E350" s="80"/>
      <c r="F350" s="28"/>
    </row>
    <row r="351" spans="1:6" ht="21" customHeight="1" x14ac:dyDescent="0.3">
      <c r="A351" s="93"/>
      <c r="B351" s="67" t="s">
        <v>298</v>
      </c>
      <c r="C351" s="80">
        <v>0.9</v>
      </c>
      <c r="D351" s="80"/>
      <c r="E351" s="80"/>
      <c r="F351" s="28"/>
    </row>
    <row r="352" spans="1:6" s="32" customFormat="1" ht="27.75" customHeight="1" x14ac:dyDescent="0.3">
      <c r="A352" s="94"/>
      <c r="B352" s="113" t="s">
        <v>446</v>
      </c>
      <c r="C352" s="80"/>
      <c r="D352" s="80"/>
      <c r="E352" s="80"/>
      <c r="F352" s="28"/>
    </row>
    <row r="353" spans="1:6" ht="20.25" x14ac:dyDescent="0.3">
      <c r="A353" s="94"/>
      <c r="B353" s="110" t="s">
        <v>447</v>
      </c>
      <c r="C353" s="168">
        <v>0.9</v>
      </c>
      <c r="D353" s="168">
        <v>6.15</v>
      </c>
      <c r="E353" s="80">
        <f>ROUND((C353+D353),1*2)</f>
        <v>7.05</v>
      </c>
      <c r="F353" s="28"/>
    </row>
    <row r="354" spans="1:6" ht="27" customHeight="1" x14ac:dyDescent="0.3">
      <c r="A354" s="94"/>
      <c r="B354" s="110" t="s">
        <v>448</v>
      </c>
      <c r="C354" s="168">
        <v>0.9</v>
      </c>
      <c r="D354" s="168">
        <v>6.15</v>
      </c>
      <c r="E354" s="80">
        <f t="shared" ref="E354:E362" si="8">ROUND((C354+D354),1*2)</f>
        <v>7.05</v>
      </c>
      <c r="F354" s="28"/>
    </row>
    <row r="355" spans="1:6" ht="18.75" customHeight="1" x14ac:dyDescent="0.3">
      <c r="A355" s="94"/>
      <c r="B355" s="110" t="s">
        <v>449</v>
      </c>
      <c r="C355" s="168">
        <v>0.9</v>
      </c>
      <c r="D355" s="168">
        <v>4.6399999999999997</v>
      </c>
      <c r="E355" s="80">
        <f t="shared" si="8"/>
        <v>5.54</v>
      </c>
      <c r="F355" s="28"/>
    </row>
    <row r="356" spans="1:6" ht="18.75" customHeight="1" x14ac:dyDescent="0.3">
      <c r="A356" s="94"/>
      <c r="B356" s="110" t="s">
        <v>450</v>
      </c>
      <c r="C356" s="168">
        <v>0.9</v>
      </c>
      <c r="D356" s="168">
        <v>5.37</v>
      </c>
      <c r="E356" s="80">
        <f t="shared" si="8"/>
        <v>6.27</v>
      </c>
      <c r="F356" s="28"/>
    </row>
    <row r="357" spans="1:6" ht="23.25" customHeight="1" x14ac:dyDescent="0.3">
      <c r="A357" s="94"/>
      <c r="B357" s="110" t="s">
        <v>451</v>
      </c>
      <c r="C357" s="168">
        <v>0.9</v>
      </c>
      <c r="D357" s="168">
        <v>5.46</v>
      </c>
      <c r="E357" s="80">
        <f t="shared" si="8"/>
        <v>6.36</v>
      </c>
      <c r="F357" s="28"/>
    </row>
    <row r="358" spans="1:6" ht="18.75" customHeight="1" x14ac:dyDescent="0.3">
      <c r="A358" s="94"/>
      <c r="B358" s="110" t="s">
        <v>452</v>
      </c>
      <c r="C358" s="168">
        <v>0.9</v>
      </c>
      <c r="D358" s="168">
        <v>5.59</v>
      </c>
      <c r="E358" s="80">
        <f t="shared" si="8"/>
        <v>6.49</v>
      </c>
      <c r="F358" s="28"/>
    </row>
    <row r="359" spans="1:6" ht="23.25" customHeight="1" x14ac:dyDescent="0.3">
      <c r="A359" s="94"/>
      <c r="B359" s="110" t="s">
        <v>453</v>
      </c>
      <c r="C359" s="168">
        <v>0.9</v>
      </c>
      <c r="D359" s="168">
        <v>5.99</v>
      </c>
      <c r="E359" s="80">
        <f t="shared" si="8"/>
        <v>6.89</v>
      </c>
      <c r="F359" s="28"/>
    </row>
    <row r="360" spans="1:6" ht="20.25" x14ac:dyDescent="0.3">
      <c r="A360" s="94"/>
      <c r="B360" s="110" t="s">
        <v>454</v>
      </c>
      <c r="C360" s="168">
        <v>0.9</v>
      </c>
      <c r="D360" s="168">
        <v>7.5</v>
      </c>
      <c r="E360" s="80">
        <f t="shared" si="8"/>
        <v>8.4</v>
      </c>
      <c r="F360" s="28"/>
    </row>
    <row r="361" spans="1:6" ht="18.75" customHeight="1" x14ac:dyDescent="0.3">
      <c r="A361" s="94"/>
      <c r="B361" s="110" t="s">
        <v>455</v>
      </c>
      <c r="C361" s="168">
        <v>0.9</v>
      </c>
      <c r="D361" s="168">
        <v>4.93</v>
      </c>
      <c r="E361" s="80">
        <f t="shared" si="8"/>
        <v>5.83</v>
      </c>
      <c r="F361" s="28"/>
    </row>
    <row r="362" spans="1:6" ht="25.5" customHeight="1" x14ac:dyDescent="0.3">
      <c r="A362" s="94"/>
      <c r="B362" s="110" t="s">
        <v>551</v>
      </c>
      <c r="C362" s="168">
        <v>0.9</v>
      </c>
      <c r="D362" s="168">
        <v>47.05</v>
      </c>
      <c r="E362" s="80">
        <f t="shared" si="8"/>
        <v>47.95</v>
      </c>
      <c r="F362" s="28"/>
    </row>
    <row r="363" spans="1:6" ht="20.25" x14ac:dyDescent="0.3">
      <c r="A363" s="224" t="s">
        <v>456</v>
      </c>
      <c r="B363" s="225"/>
      <c r="C363" s="80"/>
      <c r="D363" s="80"/>
      <c r="E363" s="78">
        <f>E340+E342+E344+E346+E353+E354+E355+E356+E357+E358+E359+E360+E361+E362</f>
        <v>111.43</v>
      </c>
      <c r="F363" s="28"/>
    </row>
    <row r="364" spans="1:6" ht="20.25" x14ac:dyDescent="0.3">
      <c r="A364" s="224" t="s">
        <v>457</v>
      </c>
      <c r="B364" s="225"/>
      <c r="C364" s="80"/>
      <c r="D364" s="80"/>
      <c r="E364" s="78">
        <f>E363-E342</f>
        <v>109.45</v>
      </c>
      <c r="F364" s="28"/>
    </row>
    <row r="365" spans="1:6" ht="21.75" customHeight="1" x14ac:dyDescent="0.3">
      <c r="A365" s="224" t="s">
        <v>458</v>
      </c>
      <c r="B365" s="225"/>
      <c r="C365" s="80"/>
      <c r="D365" s="80"/>
      <c r="E365" s="78">
        <f>SUM(E353:E362)</f>
        <v>107.83</v>
      </c>
      <c r="F365" s="28"/>
    </row>
    <row r="366" spans="1:6" ht="20.25" x14ac:dyDescent="0.3">
      <c r="A366" s="94"/>
      <c r="B366" s="114" t="s">
        <v>459</v>
      </c>
      <c r="C366" s="80"/>
      <c r="D366" s="45"/>
      <c r="E366" s="80"/>
      <c r="F366" s="28"/>
    </row>
    <row r="367" spans="1:6" ht="20.25" x14ac:dyDescent="0.3">
      <c r="A367" s="94"/>
      <c r="B367" s="110" t="s">
        <v>460</v>
      </c>
      <c r="C367" s="168">
        <v>0.9</v>
      </c>
      <c r="D367" s="168">
        <v>5.24</v>
      </c>
      <c r="E367" s="80">
        <f>ROUND((C367+D367),1*2)</f>
        <v>6.14</v>
      </c>
      <c r="F367" s="28"/>
    </row>
    <row r="368" spans="1:6" ht="18.75" customHeight="1" x14ac:dyDescent="0.3">
      <c r="A368" s="94"/>
      <c r="B368" s="110" t="s">
        <v>461</v>
      </c>
      <c r="C368" s="168">
        <v>0.9</v>
      </c>
      <c r="D368" s="168">
        <v>2.93</v>
      </c>
      <c r="E368" s="80">
        <f>ROUND((C368+D368),1*2)</f>
        <v>3.83</v>
      </c>
      <c r="F368" s="28"/>
    </row>
    <row r="369" spans="1:6" ht="18.75" customHeight="1" x14ac:dyDescent="0.3">
      <c r="A369" s="94"/>
      <c r="B369" s="110" t="s">
        <v>462</v>
      </c>
      <c r="C369" s="168">
        <v>0.9</v>
      </c>
      <c r="D369" s="168">
        <v>5.4</v>
      </c>
      <c r="E369" s="80">
        <f>ROUND((C369+D369),1*2)</f>
        <v>6.3</v>
      </c>
      <c r="F369" s="28"/>
    </row>
    <row r="370" spans="1:6" ht="25.5" customHeight="1" x14ac:dyDescent="0.3">
      <c r="A370" s="224" t="s">
        <v>463</v>
      </c>
      <c r="B370" s="225"/>
      <c r="C370" s="80"/>
      <c r="D370" s="80"/>
      <c r="E370" s="78">
        <f>E340+E342+E344+E346+E367+E368+E369</f>
        <v>19.87</v>
      </c>
      <c r="F370" s="28"/>
    </row>
    <row r="371" spans="1:6" ht="18.75" customHeight="1" x14ac:dyDescent="0.3">
      <c r="A371" s="224" t="s">
        <v>464</v>
      </c>
      <c r="B371" s="225"/>
      <c r="C371" s="80"/>
      <c r="D371" s="80"/>
      <c r="E371" s="78">
        <f>E370-E342</f>
        <v>17.89</v>
      </c>
      <c r="F371" s="28"/>
    </row>
    <row r="372" spans="1:6" ht="26.25" customHeight="1" x14ac:dyDescent="0.3">
      <c r="A372" s="224" t="s">
        <v>465</v>
      </c>
      <c r="B372" s="225"/>
      <c r="C372" s="80"/>
      <c r="D372" s="80"/>
      <c r="E372" s="78">
        <f>E367+E368+E369</f>
        <v>16.27</v>
      </c>
      <c r="F372" s="28"/>
    </row>
    <row r="373" spans="1:6" ht="20.25" x14ac:dyDescent="0.3">
      <c r="A373" s="94"/>
      <c r="B373" s="114" t="s">
        <v>466</v>
      </c>
      <c r="C373" s="80"/>
      <c r="D373" s="45"/>
      <c r="E373" s="80"/>
      <c r="F373" s="28"/>
    </row>
    <row r="374" spans="1:6" ht="18.75" customHeight="1" x14ac:dyDescent="0.3">
      <c r="A374" s="94"/>
      <c r="B374" s="110" t="s">
        <v>467</v>
      </c>
      <c r="C374" s="168">
        <v>0.9</v>
      </c>
      <c r="D374" s="168">
        <v>5.54</v>
      </c>
      <c r="E374" s="80">
        <f>C374+D374</f>
        <v>6.44</v>
      </c>
      <c r="F374" s="28"/>
    </row>
    <row r="375" spans="1:6" ht="18.75" customHeight="1" x14ac:dyDescent="0.3">
      <c r="A375" s="94"/>
      <c r="B375" s="110" t="s">
        <v>468</v>
      </c>
      <c r="C375" s="168">
        <v>0.9</v>
      </c>
      <c r="D375" s="168">
        <v>5.6</v>
      </c>
      <c r="E375" s="80">
        <f>C375+D375</f>
        <v>6.5</v>
      </c>
      <c r="F375" s="28"/>
    </row>
    <row r="376" spans="1:6" ht="20.25" x14ac:dyDescent="0.3">
      <c r="A376" s="94"/>
      <c r="B376" s="114" t="s">
        <v>469</v>
      </c>
      <c r="C376" s="168"/>
      <c r="D376" s="174"/>
      <c r="E376" s="80"/>
      <c r="F376" s="28"/>
    </row>
    <row r="377" spans="1:6" ht="18.75" customHeight="1" x14ac:dyDescent="0.3">
      <c r="A377" s="94"/>
      <c r="B377" s="110" t="s">
        <v>470</v>
      </c>
      <c r="C377" s="168">
        <v>0.9</v>
      </c>
      <c r="D377" s="168">
        <v>12.04</v>
      </c>
      <c r="E377" s="80">
        <f>C377+D377</f>
        <v>12.94</v>
      </c>
      <c r="F377" s="28"/>
    </row>
    <row r="378" spans="1:6" ht="18.75" customHeight="1" x14ac:dyDescent="0.3">
      <c r="A378" s="94"/>
      <c r="B378" s="110" t="s">
        <v>471</v>
      </c>
      <c r="C378" s="168">
        <v>0.9</v>
      </c>
      <c r="D378" s="168">
        <v>5.66</v>
      </c>
      <c r="E378" s="80">
        <f>C378+D378</f>
        <v>6.56</v>
      </c>
      <c r="F378" s="28"/>
    </row>
    <row r="379" spans="1:6" ht="18.75" customHeight="1" x14ac:dyDescent="0.3">
      <c r="A379" s="94"/>
      <c r="B379" s="110" t="s">
        <v>472</v>
      </c>
      <c r="C379" s="168">
        <v>0.9</v>
      </c>
      <c r="D379" s="168">
        <v>5.41</v>
      </c>
      <c r="E379" s="80">
        <f>C379+D379</f>
        <v>6.31</v>
      </c>
      <c r="F379" s="28"/>
    </row>
    <row r="380" spans="1:6" ht="18.75" customHeight="1" x14ac:dyDescent="0.3">
      <c r="A380" s="94"/>
      <c r="B380" s="110" t="s">
        <v>473</v>
      </c>
      <c r="C380" s="168">
        <v>0.9</v>
      </c>
      <c r="D380" s="168">
        <v>4.96</v>
      </c>
      <c r="E380" s="80">
        <f>C380+D380</f>
        <v>5.86</v>
      </c>
      <c r="F380" s="28"/>
    </row>
    <row r="381" spans="1:6" ht="18.75" customHeight="1" x14ac:dyDescent="0.3">
      <c r="A381" s="94"/>
      <c r="B381" s="110" t="s">
        <v>474</v>
      </c>
      <c r="C381" s="168">
        <v>0.9</v>
      </c>
      <c r="D381" s="168">
        <v>18.54</v>
      </c>
      <c r="E381" s="80">
        <f>C381+D381</f>
        <v>19.440000000000001</v>
      </c>
      <c r="F381" s="28"/>
    </row>
    <row r="382" spans="1:6" ht="18.75" customHeight="1" x14ac:dyDescent="0.3">
      <c r="A382" s="94"/>
      <c r="B382" s="114" t="s">
        <v>475</v>
      </c>
      <c r="C382" s="168"/>
      <c r="D382" s="174"/>
      <c r="E382" s="80"/>
      <c r="F382" s="28"/>
    </row>
    <row r="383" spans="1:6" ht="20.25" x14ac:dyDescent="0.3">
      <c r="A383" s="94"/>
      <c r="B383" s="110" t="s">
        <v>476</v>
      </c>
      <c r="C383" s="168">
        <v>0.9</v>
      </c>
      <c r="D383" s="168">
        <v>6.06</v>
      </c>
      <c r="E383" s="80">
        <f>C383+D383</f>
        <v>6.96</v>
      </c>
      <c r="F383" s="28"/>
    </row>
    <row r="384" spans="1:6" ht="18.75" customHeight="1" x14ac:dyDescent="0.3">
      <c r="A384" s="94"/>
      <c r="B384" s="110" t="s">
        <v>477</v>
      </c>
      <c r="C384" s="168">
        <v>0.9</v>
      </c>
      <c r="D384" s="168">
        <v>5.57</v>
      </c>
      <c r="E384" s="80">
        <f>C384+D384</f>
        <v>6.47</v>
      </c>
      <c r="F384" s="28"/>
    </row>
    <row r="385" spans="1:6" ht="18.75" customHeight="1" x14ac:dyDescent="0.3">
      <c r="A385" s="94"/>
      <c r="B385" s="114" t="s">
        <v>478</v>
      </c>
      <c r="C385" s="168"/>
      <c r="D385" s="174"/>
      <c r="E385" s="80"/>
      <c r="F385" s="28"/>
    </row>
    <row r="386" spans="1:6" ht="25.5" customHeight="1" x14ac:dyDescent="0.3">
      <c r="A386" s="94"/>
      <c r="B386" s="110" t="s">
        <v>479</v>
      </c>
      <c r="C386" s="168">
        <v>0.9</v>
      </c>
      <c r="D386" s="168">
        <v>18.57</v>
      </c>
      <c r="E386" s="80">
        <f>C386+D386</f>
        <v>19.47</v>
      </c>
      <c r="F386" s="28"/>
    </row>
    <row r="387" spans="1:6" ht="18.75" customHeight="1" x14ac:dyDescent="0.3">
      <c r="A387" s="94"/>
      <c r="B387" s="110" t="s">
        <v>480</v>
      </c>
      <c r="C387" s="168">
        <v>0.9</v>
      </c>
      <c r="D387" s="175">
        <v>36.75</v>
      </c>
      <c r="E387" s="80">
        <f>C387+D387</f>
        <v>37.65</v>
      </c>
      <c r="F387" s="28"/>
    </row>
    <row r="388" spans="1:6" ht="28.5" customHeight="1" x14ac:dyDescent="0.3">
      <c r="A388" s="94"/>
      <c r="B388" s="114" t="s">
        <v>481</v>
      </c>
      <c r="C388" s="168"/>
      <c r="D388" s="176"/>
      <c r="E388" s="80"/>
      <c r="F388" s="28"/>
    </row>
    <row r="389" spans="1:6" ht="20.25" x14ac:dyDescent="0.3">
      <c r="A389" s="94"/>
      <c r="B389" s="110" t="s">
        <v>482</v>
      </c>
      <c r="C389" s="168">
        <v>0.9</v>
      </c>
      <c r="D389" s="168">
        <v>15.21</v>
      </c>
      <c r="E389" s="80">
        <f>C389+D389</f>
        <v>16.11</v>
      </c>
      <c r="F389" s="28"/>
    </row>
    <row r="390" spans="1:6" ht="18.75" customHeight="1" x14ac:dyDescent="0.3">
      <c r="A390" s="102"/>
      <c r="B390" s="221" t="s">
        <v>483</v>
      </c>
      <c r="C390" s="168"/>
      <c r="D390" s="169"/>
      <c r="E390" s="80"/>
      <c r="F390" s="28"/>
    </row>
    <row r="391" spans="1:6" ht="18.75" customHeight="1" x14ac:dyDescent="0.3">
      <c r="A391" s="94"/>
      <c r="B391" s="222" t="s">
        <v>484</v>
      </c>
      <c r="C391" s="168">
        <v>0.9</v>
      </c>
      <c r="D391" s="168">
        <v>12.73</v>
      </c>
      <c r="E391" s="80">
        <f>C391+D391</f>
        <v>13.63</v>
      </c>
      <c r="F391" s="28"/>
    </row>
    <row r="392" spans="1:6" ht="25.5" customHeight="1" x14ac:dyDescent="0.3">
      <c r="A392" s="94"/>
      <c r="B392" s="223" t="s">
        <v>485</v>
      </c>
      <c r="C392" s="168">
        <v>0.9</v>
      </c>
      <c r="D392" s="168">
        <v>9.82</v>
      </c>
      <c r="E392" s="80">
        <f>C392+D392</f>
        <v>10.72</v>
      </c>
      <c r="F392" s="28"/>
    </row>
    <row r="393" spans="1:6" ht="41.25" customHeight="1" x14ac:dyDescent="0.3">
      <c r="A393" s="226" t="s">
        <v>552</v>
      </c>
      <c r="B393" s="227"/>
      <c r="C393" s="227"/>
      <c r="D393" s="227"/>
      <c r="E393" s="228"/>
      <c r="F393" s="28"/>
    </row>
    <row r="394" spans="1:6" ht="20.25" x14ac:dyDescent="0.3">
      <c r="A394" s="94" t="s">
        <v>295</v>
      </c>
      <c r="B394" s="95" t="s">
        <v>296</v>
      </c>
      <c r="C394" s="80"/>
      <c r="D394" s="78"/>
      <c r="E394" s="80"/>
      <c r="F394" s="28"/>
    </row>
    <row r="395" spans="1:6" ht="20.25" x14ac:dyDescent="0.3">
      <c r="A395" s="94" t="s">
        <v>135</v>
      </c>
      <c r="B395" s="95" t="s">
        <v>297</v>
      </c>
      <c r="C395" s="80">
        <v>0.6</v>
      </c>
      <c r="D395" s="80">
        <v>0.02</v>
      </c>
      <c r="E395" s="80">
        <f>C395+D395</f>
        <v>0.62</v>
      </c>
      <c r="F395" s="28"/>
    </row>
    <row r="396" spans="1:6" ht="18.75" customHeight="1" x14ac:dyDescent="0.3">
      <c r="A396" s="94"/>
      <c r="B396" s="96" t="s">
        <v>298</v>
      </c>
      <c r="C396" s="80">
        <v>0.62</v>
      </c>
      <c r="D396" s="80">
        <v>0.02</v>
      </c>
      <c r="E396" s="80">
        <f>C396+D396</f>
        <v>0.64</v>
      </c>
      <c r="F396" s="28"/>
    </row>
    <row r="397" spans="1:6" ht="18.75" customHeight="1" x14ac:dyDescent="0.3">
      <c r="A397" s="94" t="s">
        <v>174</v>
      </c>
      <c r="B397" s="95" t="s">
        <v>299</v>
      </c>
      <c r="C397" s="80"/>
      <c r="D397" s="80"/>
      <c r="E397" s="80"/>
      <c r="F397" s="28"/>
    </row>
    <row r="398" spans="1:6" ht="20.25" x14ac:dyDescent="0.3">
      <c r="A398" s="94" t="s">
        <v>322</v>
      </c>
      <c r="B398" s="95" t="s">
        <v>323</v>
      </c>
      <c r="C398" s="80">
        <v>0.7</v>
      </c>
      <c r="D398" s="80">
        <v>1.28</v>
      </c>
      <c r="E398" s="80">
        <f>C398+D398</f>
        <v>1.98</v>
      </c>
      <c r="F398" s="28"/>
    </row>
    <row r="399" spans="1:6" ht="20.25" x14ac:dyDescent="0.3">
      <c r="A399" s="94"/>
      <c r="B399" s="95" t="s">
        <v>301</v>
      </c>
      <c r="C399" s="80">
        <v>0.7</v>
      </c>
      <c r="D399" s="80">
        <v>1.28</v>
      </c>
      <c r="E399" s="80">
        <f>C399+D399</f>
        <v>1.98</v>
      </c>
      <c r="F399" s="28"/>
    </row>
    <row r="400" spans="1:6" ht="18.75" customHeight="1" x14ac:dyDescent="0.3">
      <c r="A400" s="94"/>
      <c r="B400" s="95" t="s">
        <v>624</v>
      </c>
      <c r="C400" s="143"/>
      <c r="D400" s="80">
        <v>0.31</v>
      </c>
      <c r="E400" s="80">
        <f>C400+D400</f>
        <v>0.31</v>
      </c>
      <c r="F400" s="28"/>
    </row>
    <row r="401" spans="1:6" ht="24" customHeight="1" x14ac:dyDescent="0.3">
      <c r="A401" s="94" t="s">
        <v>363</v>
      </c>
      <c r="B401" s="95" t="s">
        <v>364</v>
      </c>
      <c r="C401" s="80"/>
      <c r="D401" s="80"/>
      <c r="E401" s="80"/>
      <c r="F401" s="28"/>
    </row>
    <row r="402" spans="1:6" ht="18.75" customHeight="1" x14ac:dyDescent="0.3">
      <c r="A402" s="94" t="s">
        <v>386</v>
      </c>
      <c r="B402" s="95" t="s">
        <v>387</v>
      </c>
      <c r="C402" s="80">
        <v>0.43</v>
      </c>
      <c r="D402" s="80">
        <v>0.24</v>
      </c>
      <c r="E402" s="80">
        <f t="shared" ref="E402:E466" si="9">C402+D402</f>
        <v>0.67</v>
      </c>
      <c r="F402" s="28"/>
    </row>
    <row r="403" spans="1:6" ht="23.25" customHeight="1" x14ac:dyDescent="0.3">
      <c r="A403" s="94"/>
      <c r="B403" s="95" t="s">
        <v>309</v>
      </c>
      <c r="C403" s="80">
        <v>0.43</v>
      </c>
      <c r="D403" s="80">
        <v>0.24</v>
      </c>
      <c r="E403" s="80">
        <f t="shared" si="9"/>
        <v>0.67</v>
      </c>
      <c r="F403" s="28"/>
    </row>
    <row r="404" spans="1:6" ht="18.75" customHeight="1" x14ac:dyDescent="0.3">
      <c r="A404" s="94" t="s">
        <v>440</v>
      </c>
      <c r="B404" s="95" t="s">
        <v>441</v>
      </c>
      <c r="C404" s="80"/>
      <c r="D404" s="78"/>
      <c r="E404" s="80"/>
      <c r="F404" s="28"/>
    </row>
    <row r="405" spans="1:6" ht="86.25" customHeight="1" x14ac:dyDescent="0.3">
      <c r="A405" s="94" t="s">
        <v>442</v>
      </c>
      <c r="B405" s="95" t="s">
        <v>443</v>
      </c>
      <c r="C405" s="80"/>
      <c r="D405" s="78"/>
      <c r="E405" s="80"/>
      <c r="F405" s="28"/>
    </row>
    <row r="406" spans="1:6" ht="31.5" x14ac:dyDescent="0.3">
      <c r="A406" s="94" t="s">
        <v>444</v>
      </c>
      <c r="B406" s="95" t="s">
        <v>445</v>
      </c>
      <c r="C406" s="80">
        <v>2.87</v>
      </c>
      <c r="D406" s="78"/>
      <c r="E406" s="80"/>
      <c r="F406" s="28"/>
    </row>
    <row r="407" spans="1:6" ht="18.75" customHeight="1" x14ac:dyDescent="0.3">
      <c r="A407" s="94"/>
      <c r="B407" s="110" t="s">
        <v>298</v>
      </c>
      <c r="C407" s="80">
        <v>0.9</v>
      </c>
      <c r="D407" s="34"/>
      <c r="E407" s="80"/>
      <c r="F407" s="28"/>
    </row>
    <row r="408" spans="1:6" ht="40.5" customHeight="1" x14ac:dyDescent="0.3">
      <c r="A408" s="251" t="s">
        <v>486</v>
      </c>
      <c r="B408" s="252"/>
      <c r="C408" s="252"/>
      <c r="D408" s="252"/>
      <c r="E408" s="253"/>
      <c r="F408" s="28"/>
    </row>
    <row r="409" spans="1:6" ht="8.25" hidden="1" customHeight="1" x14ac:dyDescent="0.3">
      <c r="A409" s="94"/>
      <c r="B409" s="144"/>
      <c r="C409" s="144"/>
      <c r="D409" s="34"/>
      <c r="E409" s="80"/>
      <c r="F409" s="28"/>
    </row>
    <row r="410" spans="1:6" ht="18.75" customHeight="1" x14ac:dyDescent="0.3">
      <c r="A410" s="94"/>
      <c r="B410" s="115" t="s">
        <v>487</v>
      </c>
      <c r="C410" s="168">
        <v>0.9</v>
      </c>
      <c r="D410" s="168">
        <v>9.0399999999999991</v>
      </c>
      <c r="E410" s="80">
        <f t="shared" si="9"/>
        <v>9.94</v>
      </c>
      <c r="F410" s="28"/>
    </row>
    <row r="411" spans="1:6" ht="18.75" customHeight="1" x14ac:dyDescent="0.3">
      <c r="A411" s="94"/>
      <c r="B411" s="115" t="s">
        <v>488</v>
      </c>
      <c r="C411" s="168">
        <v>0.9</v>
      </c>
      <c r="D411" s="168">
        <v>18.34</v>
      </c>
      <c r="E411" s="80">
        <f t="shared" si="9"/>
        <v>19.239999999999998</v>
      </c>
      <c r="F411" s="28"/>
    </row>
    <row r="412" spans="1:6" ht="18.75" customHeight="1" x14ac:dyDescent="0.3">
      <c r="A412" s="94"/>
      <c r="B412" s="115" t="s">
        <v>489</v>
      </c>
      <c r="C412" s="168">
        <v>0.9</v>
      </c>
      <c r="D412" s="168">
        <v>9.2200000000000006</v>
      </c>
      <c r="E412" s="80">
        <f t="shared" si="9"/>
        <v>10.119999999999999</v>
      </c>
      <c r="F412" s="28"/>
    </row>
    <row r="413" spans="1:6" ht="18.75" customHeight="1" x14ac:dyDescent="0.3">
      <c r="A413" s="94"/>
      <c r="B413" s="115" t="s">
        <v>490</v>
      </c>
      <c r="C413" s="168">
        <v>0.9</v>
      </c>
      <c r="D413" s="168">
        <v>6.9</v>
      </c>
      <c r="E413" s="80">
        <f t="shared" si="9"/>
        <v>7.8</v>
      </c>
      <c r="F413" s="28"/>
    </row>
    <row r="414" spans="1:6" ht="18.75" customHeight="1" x14ac:dyDescent="0.3">
      <c r="A414" s="94"/>
      <c r="B414" s="115" t="s">
        <v>491</v>
      </c>
      <c r="C414" s="168">
        <v>0.9</v>
      </c>
      <c r="D414" s="168">
        <v>8.4600000000000009</v>
      </c>
      <c r="E414" s="80">
        <f t="shared" si="9"/>
        <v>9.36</v>
      </c>
      <c r="F414" s="28"/>
    </row>
    <row r="415" spans="1:6" ht="18.75" customHeight="1" x14ac:dyDescent="0.3">
      <c r="A415" s="94"/>
      <c r="B415" s="115" t="s">
        <v>492</v>
      </c>
      <c r="C415" s="168">
        <v>0.9</v>
      </c>
      <c r="D415" s="168">
        <v>9.25</v>
      </c>
      <c r="E415" s="80">
        <f t="shared" si="9"/>
        <v>10.15</v>
      </c>
      <c r="F415" s="28"/>
    </row>
    <row r="416" spans="1:6" ht="18.75" customHeight="1" x14ac:dyDescent="0.3">
      <c r="A416" s="94"/>
      <c r="B416" s="115" t="s">
        <v>493</v>
      </c>
      <c r="C416" s="168">
        <v>0.9</v>
      </c>
      <c r="D416" s="168">
        <v>12.42</v>
      </c>
      <c r="E416" s="80">
        <f t="shared" si="9"/>
        <v>13.32</v>
      </c>
      <c r="F416" s="28"/>
    </row>
    <row r="417" spans="1:8" ht="18.75" customHeight="1" x14ac:dyDescent="0.3">
      <c r="A417" s="94"/>
      <c r="B417" s="115" t="s">
        <v>553</v>
      </c>
      <c r="C417" s="168">
        <v>0.9</v>
      </c>
      <c r="D417" s="168">
        <v>17.010000000000002</v>
      </c>
      <c r="E417" s="80">
        <f t="shared" si="9"/>
        <v>17.91</v>
      </c>
      <c r="F417" s="28"/>
    </row>
    <row r="418" spans="1:8" ht="18.75" customHeight="1" x14ac:dyDescent="0.3">
      <c r="A418" s="94"/>
      <c r="B418" s="52" t="s">
        <v>494</v>
      </c>
      <c r="C418" s="168">
        <v>0.9</v>
      </c>
      <c r="D418" s="168">
        <v>9.5399999999999991</v>
      </c>
      <c r="E418" s="80">
        <f t="shared" si="9"/>
        <v>10.44</v>
      </c>
      <c r="F418" s="28"/>
    </row>
    <row r="419" spans="1:8" ht="30.75" hidden="1" customHeight="1" x14ac:dyDescent="0.3">
      <c r="A419" s="66"/>
      <c r="B419" s="66"/>
      <c r="C419" s="66"/>
      <c r="D419" s="66"/>
      <c r="E419" s="80"/>
      <c r="F419" s="28"/>
    </row>
    <row r="420" spans="1:8" ht="18.75" customHeight="1" x14ac:dyDescent="0.3">
      <c r="A420" s="226" t="s">
        <v>495</v>
      </c>
      <c r="B420" s="227"/>
      <c r="C420" s="227"/>
      <c r="D420" s="227"/>
      <c r="E420" s="228"/>
      <c r="F420" s="28"/>
    </row>
    <row r="421" spans="1:8" ht="18.75" customHeight="1" x14ac:dyDescent="0.3">
      <c r="A421" s="94" t="s">
        <v>295</v>
      </c>
      <c r="B421" s="95" t="s">
        <v>296</v>
      </c>
      <c r="C421" s="80"/>
      <c r="D421" s="78"/>
      <c r="E421" s="80"/>
      <c r="F421" s="28"/>
    </row>
    <row r="422" spans="1:8" ht="18.75" customHeight="1" x14ac:dyDescent="0.3">
      <c r="A422" s="94" t="s">
        <v>135</v>
      </c>
      <c r="B422" s="95" t="s">
        <v>297</v>
      </c>
      <c r="C422" s="80">
        <v>0.6</v>
      </c>
      <c r="D422" s="80">
        <v>0.02</v>
      </c>
      <c r="E422" s="80">
        <f t="shared" si="9"/>
        <v>0.62</v>
      </c>
      <c r="F422" s="28"/>
    </row>
    <row r="423" spans="1:8" ht="18.75" customHeight="1" x14ac:dyDescent="0.3">
      <c r="A423" s="94"/>
      <c r="B423" s="96" t="s">
        <v>298</v>
      </c>
      <c r="C423" s="80">
        <v>0.62</v>
      </c>
      <c r="D423" s="80">
        <v>0.02</v>
      </c>
      <c r="E423" s="80">
        <f t="shared" si="9"/>
        <v>0.64</v>
      </c>
      <c r="F423" s="28"/>
    </row>
    <row r="424" spans="1:8" ht="20.25" x14ac:dyDescent="0.3">
      <c r="A424" s="94" t="s">
        <v>322</v>
      </c>
      <c r="B424" s="95" t="s">
        <v>496</v>
      </c>
      <c r="C424" s="80">
        <v>0.7</v>
      </c>
      <c r="D424" s="80">
        <v>1.28</v>
      </c>
      <c r="E424" s="80">
        <f t="shared" si="9"/>
        <v>1.98</v>
      </c>
      <c r="F424" s="28"/>
    </row>
    <row r="425" spans="1:8" ht="18.75" customHeight="1" x14ac:dyDescent="0.3">
      <c r="A425" s="94"/>
      <c r="B425" s="95" t="s">
        <v>497</v>
      </c>
      <c r="C425" s="143"/>
      <c r="D425" s="80">
        <v>0.23</v>
      </c>
      <c r="E425" s="80">
        <f t="shared" si="9"/>
        <v>0.23</v>
      </c>
      <c r="F425" s="28"/>
      <c r="G425" s="159"/>
      <c r="H425" s="159"/>
    </row>
    <row r="426" spans="1:8" ht="19.5" customHeight="1" x14ac:dyDescent="0.3">
      <c r="A426" s="106">
        <v>6</v>
      </c>
      <c r="B426" s="95" t="s">
        <v>498</v>
      </c>
      <c r="C426" s="45"/>
      <c r="D426" s="80"/>
      <c r="E426" s="80"/>
      <c r="F426" s="28"/>
      <c r="G426" s="159"/>
      <c r="H426" s="159"/>
    </row>
    <row r="427" spans="1:8" ht="31.5" x14ac:dyDescent="0.3">
      <c r="A427" s="94" t="s">
        <v>499</v>
      </c>
      <c r="B427" s="95" t="s">
        <v>500</v>
      </c>
      <c r="C427" s="45">
        <v>1.1599999999999999</v>
      </c>
      <c r="D427" s="80">
        <v>0.03</v>
      </c>
      <c r="E427" s="80">
        <f t="shared" si="9"/>
        <v>1.19</v>
      </c>
      <c r="F427" s="28"/>
      <c r="G427" s="160" t="s">
        <v>274</v>
      </c>
      <c r="H427" s="161">
        <f>E381+E383+E385+E386+E389</f>
        <v>61.98</v>
      </c>
    </row>
    <row r="428" spans="1:8" ht="20.25" x14ac:dyDescent="0.3">
      <c r="A428" s="94"/>
      <c r="B428" s="95" t="s">
        <v>298</v>
      </c>
      <c r="C428" s="45">
        <v>1.1599999999999999</v>
      </c>
      <c r="D428" s="80">
        <v>0.03</v>
      </c>
      <c r="E428" s="80">
        <f t="shared" si="9"/>
        <v>1.19</v>
      </c>
      <c r="F428" s="28"/>
      <c r="G428" s="160" t="s">
        <v>277</v>
      </c>
      <c r="H428" s="161">
        <f>E381+E383+E386+E389</f>
        <v>61.98</v>
      </c>
    </row>
    <row r="429" spans="1:8" ht="17.25" customHeight="1" x14ac:dyDescent="0.3">
      <c r="A429" s="254" t="s">
        <v>501</v>
      </c>
      <c r="B429" s="255"/>
      <c r="C429" s="255"/>
      <c r="D429" s="255"/>
      <c r="E429" s="256"/>
      <c r="F429" s="28"/>
      <c r="G429" s="162" t="s">
        <v>273</v>
      </c>
      <c r="H429" s="163">
        <f>$E$437</f>
        <v>0</v>
      </c>
    </row>
    <row r="430" spans="1:8" ht="18.75" customHeight="1" x14ac:dyDescent="0.3">
      <c r="A430" s="116" t="s">
        <v>502</v>
      </c>
      <c r="B430" s="96" t="s">
        <v>503</v>
      </c>
      <c r="C430" s="117"/>
      <c r="D430" s="117"/>
      <c r="E430" s="80"/>
      <c r="F430" s="28"/>
      <c r="G430" s="159"/>
      <c r="H430" s="159"/>
    </row>
    <row r="431" spans="1:8" ht="48" customHeight="1" x14ac:dyDescent="0.3">
      <c r="A431" s="94" t="s">
        <v>504</v>
      </c>
      <c r="B431" s="95" t="s">
        <v>505</v>
      </c>
      <c r="C431" s="45"/>
      <c r="D431" s="34"/>
      <c r="E431" s="80"/>
      <c r="F431" s="28"/>
      <c r="G431" s="159"/>
      <c r="H431" s="159"/>
    </row>
    <row r="432" spans="1:8" ht="30.75" customHeight="1" x14ac:dyDescent="0.3">
      <c r="A432" s="99"/>
      <c r="B432" s="100" t="s">
        <v>506</v>
      </c>
      <c r="C432" s="80">
        <v>0.25</v>
      </c>
      <c r="D432" s="80">
        <v>3.88</v>
      </c>
      <c r="E432" s="80">
        <f t="shared" si="9"/>
        <v>4.13</v>
      </c>
      <c r="F432" s="28"/>
    </row>
    <row r="433" spans="1:9" ht="18.75" customHeight="1" x14ac:dyDescent="0.3">
      <c r="A433" s="99"/>
      <c r="B433" s="100" t="s">
        <v>507</v>
      </c>
      <c r="C433" s="80">
        <v>0.25</v>
      </c>
      <c r="D433" s="80">
        <v>4.03</v>
      </c>
      <c r="E433" s="80">
        <f t="shared" si="9"/>
        <v>4.28</v>
      </c>
      <c r="F433" s="28"/>
      <c r="G433" s="160" t="s">
        <v>274</v>
      </c>
      <c r="H433" s="161">
        <f>$E$433+$E$435+$E$437+$E$438+$E$441</f>
        <v>32.89</v>
      </c>
      <c r="I433" s="159"/>
    </row>
    <row r="434" spans="1:9" ht="23.25" customHeight="1" x14ac:dyDescent="0.3">
      <c r="A434" s="99"/>
      <c r="B434" s="100" t="s">
        <v>508</v>
      </c>
      <c r="C434" s="80">
        <v>0.25</v>
      </c>
      <c r="D434" s="80">
        <v>3.81</v>
      </c>
      <c r="E434" s="80">
        <f t="shared" si="9"/>
        <v>4.0599999999999996</v>
      </c>
      <c r="F434" s="28"/>
      <c r="G434" s="160" t="s">
        <v>277</v>
      </c>
      <c r="H434" s="161">
        <f>$E$433+$E$435+$E$438+$E$441</f>
        <v>32.89</v>
      </c>
      <c r="I434" s="159"/>
    </row>
    <row r="435" spans="1:9" ht="18" customHeight="1" x14ac:dyDescent="0.3">
      <c r="A435" s="99"/>
      <c r="B435" s="100" t="s">
        <v>509</v>
      </c>
      <c r="C435" s="80"/>
      <c r="D435" s="80"/>
      <c r="E435" s="80"/>
      <c r="F435" s="28"/>
      <c r="G435" s="162" t="s">
        <v>273</v>
      </c>
      <c r="H435" s="163">
        <f>$E$437</f>
        <v>0</v>
      </c>
      <c r="I435" s="159"/>
    </row>
    <row r="436" spans="1:9" ht="18.75" customHeight="1" x14ac:dyDescent="0.3">
      <c r="A436" s="99"/>
      <c r="B436" s="118" t="s">
        <v>298</v>
      </c>
      <c r="C436" s="80">
        <v>0.25</v>
      </c>
      <c r="D436" s="80">
        <v>3.82</v>
      </c>
      <c r="E436" s="80">
        <f t="shared" si="9"/>
        <v>4.07</v>
      </c>
      <c r="F436" s="28"/>
    </row>
    <row r="437" spans="1:9" ht="18.75" customHeight="1" x14ac:dyDescent="0.3">
      <c r="A437" s="99"/>
      <c r="B437" s="100" t="s">
        <v>510</v>
      </c>
      <c r="C437" s="80"/>
      <c r="D437" s="80"/>
      <c r="E437" s="80"/>
      <c r="F437" s="28"/>
    </row>
    <row r="438" spans="1:9" ht="20.25" x14ac:dyDescent="0.3">
      <c r="A438" s="99"/>
      <c r="B438" s="118" t="s">
        <v>298</v>
      </c>
      <c r="C438" s="80">
        <v>3.9</v>
      </c>
      <c r="D438" s="80">
        <v>5.51</v>
      </c>
      <c r="E438" s="80">
        <f t="shared" si="9"/>
        <v>9.41</v>
      </c>
      <c r="F438" s="28"/>
    </row>
    <row r="439" spans="1:9" ht="39" x14ac:dyDescent="0.35">
      <c r="A439" s="99"/>
      <c r="B439" s="119" t="s">
        <v>511</v>
      </c>
      <c r="C439" s="80"/>
      <c r="D439" s="80"/>
      <c r="E439" s="78">
        <f>E432+E433+E434+E436+E438+E423+E425+E427</f>
        <v>28.01</v>
      </c>
      <c r="F439" s="28"/>
    </row>
    <row r="440" spans="1:9" ht="20.25" x14ac:dyDescent="0.3">
      <c r="A440" s="99"/>
      <c r="B440" s="95" t="s">
        <v>512</v>
      </c>
      <c r="C440" s="80"/>
      <c r="D440" s="80"/>
      <c r="E440" s="80"/>
      <c r="F440" s="28"/>
    </row>
    <row r="441" spans="1:9" ht="24.75" customHeight="1" x14ac:dyDescent="0.3">
      <c r="A441" s="94"/>
      <c r="B441" s="133" t="s">
        <v>298</v>
      </c>
      <c r="C441" s="80">
        <v>3.9</v>
      </c>
      <c r="D441" s="80">
        <v>15.3</v>
      </c>
      <c r="E441" s="80">
        <f t="shared" si="9"/>
        <v>19.2</v>
      </c>
      <c r="F441" s="28"/>
    </row>
    <row r="442" spans="1:9" ht="18.75" customHeight="1" x14ac:dyDescent="0.3">
      <c r="A442" s="226" t="s">
        <v>513</v>
      </c>
      <c r="B442" s="227"/>
      <c r="C442" s="227"/>
      <c r="D442" s="227"/>
      <c r="E442" s="228"/>
      <c r="F442" s="28"/>
    </row>
    <row r="443" spans="1:9" ht="18.75" customHeight="1" x14ac:dyDescent="0.3">
      <c r="A443" s="94" t="s">
        <v>295</v>
      </c>
      <c r="B443" s="95" t="s">
        <v>296</v>
      </c>
      <c r="C443" s="80"/>
      <c r="D443" s="78"/>
      <c r="E443" s="80"/>
      <c r="F443" s="28"/>
    </row>
    <row r="444" spans="1:9" ht="18.75" customHeight="1" x14ac:dyDescent="0.3">
      <c r="A444" s="94" t="s">
        <v>135</v>
      </c>
      <c r="B444" s="95" t="s">
        <v>297</v>
      </c>
      <c r="C444" s="80">
        <v>0.6</v>
      </c>
      <c r="D444" s="80">
        <v>0.02</v>
      </c>
      <c r="E444" s="80">
        <f t="shared" si="9"/>
        <v>0.62</v>
      </c>
      <c r="F444" s="28"/>
    </row>
    <row r="445" spans="1:9" ht="18.75" customHeight="1" x14ac:dyDescent="0.3">
      <c r="A445" s="94"/>
      <c r="B445" s="96" t="s">
        <v>298</v>
      </c>
      <c r="C445" s="80">
        <v>0.62</v>
      </c>
      <c r="D445" s="80">
        <v>0.02</v>
      </c>
      <c r="E445" s="80">
        <f t="shared" si="9"/>
        <v>0.64</v>
      </c>
      <c r="F445" s="28"/>
    </row>
    <row r="446" spans="1:9" ht="20.25" x14ac:dyDescent="0.3">
      <c r="A446" s="94" t="s">
        <v>322</v>
      </c>
      <c r="B446" s="95" t="s">
        <v>496</v>
      </c>
      <c r="C446" s="80">
        <v>0.7</v>
      </c>
      <c r="D446" s="80">
        <v>1.28</v>
      </c>
      <c r="E446" s="80">
        <f t="shared" si="9"/>
        <v>1.98</v>
      </c>
      <c r="F446" s="28"/>
    </row>
    <row r="447" spans="1:9" ht="19.5" customHeight="1" x14ac:dyDescent="0.3">
      <c r="A447" s="94"/>
      <c r="B447" s="95" t="s">
        <v>623</v>
      </c>
      <c r="C447" s="143"/>
      <c r="D447" s="80">
        <v>0.35</v>
      </c>
      <c r="E447" s="80">
        <f t="shared" si="9"/>
        <v>0.35</v>
      </c>
      <c r="F447" s="28"/>
    </row>
    <row r="448" spans="1:9" ht="18.75" customHeight="1" x14ac:dyDescent="0.3">
      <c r="A448" s="94" t="s">
        <v>363</v>
      </c>
      <c r="B448" s="95" t="s">
        <v>364</v>
      </c>
      <c r="C448" s="80"/>
      <c r="D448" s="78"/>
      <c r="E448" s="80"/>
      <c r="F448" s="28"/>
    </row>
    <row r="449" spans="1:9" ht="18.75" customHeight="1" x14ac:dyDescent="0.3">
      <c r="A449" s="94" t="s">
        <v>514</v>
      </c>
      <c r="B449" s="95" t="s">
        <v>364</v>
      </c>
      <c r="C449" s="80">
        <v>0.43</v>
      </c>
      <c r="D449" s="80">
        <v>0.24</v>
      </c>
      <c r="E449" s="80">
        <f t="shared" si="9"/>
        <v>0.67</v>
      </c>
      <c r="F449" s="28"/>
    </row>
    <row r="450" spans="1:9" ht="18.75" customHeight="1" x14ac:dyDescent="0.3">
      <c r="A450" s="94"/>
      <c r="B450" s="95" t="s">
        <v>298</v>
      </c>
      <c r="C450" s="80">
        <v>0.43</v>
      </c>
      <c r="D450" s="80">
        <v>0.24</v>
      </c>
      <c r="E450" s="80">
        <f t="shared" si="9"/>
        <v>0.67</v>
      </c>
      <c r="F450" s="28"/>
    </row>
    <row r="451" spans="1:9" ht="18.75" customHeight="1" x14ac:dyDescent="0.3">
      <c r="A451" s="232" t="s">
        <v>515</v>
      </c>
      <c r="B451" s="233"/>
      <c r="C451" s="233"/>
      <c r="D451" s="233"/>
      <c r="E451" s="234"/>
      <c r="F451" s="28"/>
    </row>
    <row r="452" spans="1:9" ht="18.75" customHeight="1" x14ac:dyDescent="0.3">
      <c r="A452" s="94" t="s">
        <v>440</v>
      </c>
      <c r="B452" s="95" t="s">
        <v>441</v>
      </c>
      <c r="C452" s="120"/>
      <c r="D452" s="78"/>
      <c r="E452" s="80"/>
      <c r="F452" s="28"/>
    </row>
    <row r="453" spans="1:9" ht="79.5" customHeight="1" x14ac:dyDescent="0.3">
      <c r="A453" s="94" t="s">
        <v>442</v>
      </c>
      <c r="B453" s="67" t="s">
        <v>443</v>
      </c>
      <c r="C453" s="120"/>
      <c r="D453" s="78"/>
      <c r="E453" s="80"/>
      <c r="F453" s="28"/>
    </row>
    <row r="454" spans="1:9" ht="30.75" customHeight="1" x14ac:dyDescent="0.3">
      <c r="A454" s="94" t="s">
        <v>444</v>
      </c>
      <c r="B454" s="67" t="s">
        <v>445</v>
      </c>
      <c r="C454" s="120">
        <v>2.87</v>
      </c>
      <c r="D454" s="78"/>
      <c r="E454" s="80"/>
      <c r="F454" s="28"/>
    </row>
    <row r="455" spans="1:9" ht="18.75" customHeight="1" x14ac:dyDescent="0.3">
      <c r="A455" s="94"/>
      <c r="B455" s="67" t="s">
        <v>301</v>
      </c>
      <c r="C455" s="120">
        <v>0.9</v>
      </c>
      <c r="D455" s="78"/>
      <c r="E455" s="80"/>
      <c r="F455" s="28"/>
    </row>
    <row r="456" spans="1:9" ht="18.75" customHeight="1" x14ac:dyDescent="0.3">
      <c r="A456" s="94"/>
      <c r="B456" s="145" t="s">
        <v>516</v>
      </c>
      <c r="C456" s="177">
        <v>0.9</v>
      </c>
      <c r="D456" s="168">
        <v>8.98</v>
      </c>
      <c r="E456" s="80">
        <f>C456+D456</f>
        <v>9.8800000000000008</v>
      </c>
      <c r="F456" s="28"/>
      <c r="G456" s="159"/>
      <c r="H456" s="159"/>
      <c r="I456" s="159"/>
    </row>
    <row r="457" spans="1:9" ht="18.75" customHeight="1" x14ac:dyDescent="0.3">
      <c r="A457" s="94"/>
      <c r="B457" s="110" t="s">
        <v>517</v>
      </c>
      <c r="C457" s="177">
        <v>0.9</v>
      </c>
      <c r="D457" s="168">
        <v>13.68</v>
      </c>
      <c r="E457" s="80">
        <f>C457+D457</f>
        <v>14.58</v>
      </c>
      <c r="F457" s="28"/>
      <c r="G457" s="159"/>
      <c r="H457" s="159"/>
      <c r="I457" s="159"/>
    </row>
    <row r="458" spans="1:9" ht="17.25" customHeight="1" x14ac:dyDescent="0.3">
      <c r="A458" s="94"/>
      <c r="B458" s="95" t="s">
        <v>518</v>
      </c>
      <c r="C458" s="178"/>
      <c r="D458" s="169"/>
      <c r="E458" s="80"/>
      <c r="F458" s="28"/>
      <c r="G458" s="160" t="s">
        <v>274</v>
      </c>
      <c r="H458" s="161">
        <v>2.12</v>
      </c>
      <c r="I458" s="159"/>
    </row>
    <row r="459" spans="1:9" ht="20.25" x14ac:dyDescent="0.3">
      <c r="A459" s="94"/>
      <c r="B459" s="110" t="s">
        <v>519</v>
      </c>
      <c r="C459" s="177">
        <v>0.9</v>
      </c>
      <c r="D459" s="179">
        <v>11.53</v>
      </c>
      <c r="E459" s="80">
        <f t="shared" si="9"/>
        <v>12.43</v>
      </c>
      <c r="F459" s="28"/>
      <c r="G459" s="160" t="s">
        <v>277</v>
      </c>
      <c r="H459" s="161">
        <v>1.18</v>
      </c>
      <c r="I459" s="159"/>
    </row>
    <row r="460" spans="1:9" ht="20.25" x14ac:dyDescent="0.3">
      <c r="A460" s="94"/>
      <c r="B460" s="110" t="s">
        <v>520</v>
      </c>
      <c r="C460" s="177">
        <v>0.9</v>
      </c>
      <c r="D460" s="179">
        <v>11.53</v>
      </c>
      <c r="E460" s="80">
        <f t="shared" si="9"/>
        <v>12.43</v>
      </c>
      <c r="F460" s="28"/>
      <c r="G460" s="162" t="s">
        <v>273</v>
      </c>
      <c r="H460" s="163">
        <v>0.94</v>
      </c>
      <c r="I460" s="159"/>
    </row>
    <row r="461" spans="1:9" ht="19.5" customHeight="1" x14ac:dyDescent="0.3">
      <c r="A461" s="94"/>
      <c r="B461" s="110" t="s">
        <v>521</v>
      </c>
      <c r="C461" s="177">
        <v>0.9</v>
      </c>
      <c r="D461" s="179">
        <v>11.53</v>
      </c>
      <c r="E461" s="80">
        <f t="shared" si="9"/>
        <v>12.43</v>
      </c>
      <c r="F461" s="28"/>
      <c r="G461" s="159"/>
      <c r="H461" s="159"/>
      <c r="I461" s="159"/>
    </row>
    <row r="462" spans="1:9" ht="18.75" customHeight="1" x14ac:dyDescent="0.3">
      <c r="A462" s="94"/>
      <c r="B462" s="110" t="s">
        <v>522</v>
      </c>
      <c r="C462" s="177">
        <v>0.9</v>
      </c>
      <c r="D462" s="179">
        <v>11.46</v>
      </c>
      <c r="E462" s="80">
        <f t="shared" si="9"/>
        <v>12.36</v>
      </c>
      <c r="F462" s="28"/>
      <c r="G462" s="159"/>
      <c r="H462" s="159"/>
      <c r="I462" s="159"/>
    </row>
    <row r="463" spans="1:9" ht="18.75" customHeight="1" x14ac:dyDescent="0.3">
      <c r="A463" s="94"/>
      <c r="B463" s="110" t="s">
        <v>523</v>
      </c>
      <c r="C463" s="177">
        <v>0.9</v>
      </c>
      <c r="D463" s="179">
        <v>11.28</v>
      </c>
      <c r="E463" s="80">
        <f t="shared" si="9"/>
        <v>12.18</v>
      </c>
      <c r="F463" s="28"/>
      <c r="G463" s="159"/>
      <c r="H463" s="159"/>
      <c r="I463" s="159"/>
    </row>
    <row r="464" spans="1:9" ht="18.75" customHeight="1" x14ac:dyDescent="0.3">
      <c r="A464" s="94"/>
      <c r="B464" s="110" t="s">
        <v>524</v>
      </c>
      <c r="C464" s="177">
        <v>0.9</v>
      </c>
      <c r="D464" s="179">
        <v>11.28</v>
      </c>
      <c r="E464" s="80">
        <f t="shared" si="9"/>
        <v>12.18</v>
      </c>
      <c r="F464" s="28"/>
      <c r="G464" s="159"/>
      <c r="H464" s="159"/>
      <c r="I464" s="159"/>
    </row>
    <row r="465" spans="1:9" ht="20.25" x14ac:dyDescent="0.3">
      <c r="A465" s="94"/>
      <c r="B465" s="110" t="s">
        <v>525</v>
      </c>
      <c r="C465" s="177">
        <v>0.9</v>
      </c>
      <c r="D465" s="179">
        <v>12.09</v>
      </c>
      <c r="E465" s="80">
        <f t="shared" si="9"/>
        <v>12.99</v>
      </c>
      <c r="F465" s="28"/>
      <c r="G465" s="160" t="s">
        <v>274</v>
      </c>
      <c r="H465" s="161">
        <v>2.12</v>
      </c>
      <c r="I465" s="159"/>
    </row>
    <row r="466" spans="1:9" ht="20.25" x14ac:dyDescent="0.3">
      <c r="A466" s="94"/>
      <c r="B466" s="110" t="s">
        <v>526</v>
      </c>
      <c r="C466" s="177">
        <v>0.9</v>
      </c>
      <c r="D466" s="179">
        <v>12.09</v>
      </c>
      <c r="E466" s="80">
        <f t="shared" si="9"/>
        <v>12.99</v>
      </c>
      <c r="F466" s="28"/>
      <c r="G466" s="160" t="s">
        <v>276</v>
      </c>
      <c r="H466" s="161">
        <v>1.18</v>
      </c>
      <c r="I466" s="159"/>
    </row>
    <row r="467" spans="1:9" ht="38.25" x14ac:dyDescent="0.3">
      <c r="A467" s="94"/>
      <c r="B467" s="146" t="s">
        <v>554</v>
      </c>
      <c r="C467" s="94"/>
      <c r="D467" s="80"/>
      <c r="E467" s="78">
        <f>SUM(E459:E466)+E445+E446+E447+E449+E456+E457</f>
        <v>128.09</v>
      </c>
      <c r="F467" s="28"/>
      <c r="G467" s="160" t="s">
        <v>273</v>
      </c>
      <c r="H467" s="163">
        <v>0.94</v>
      </c>
      <c r="I467" s="159"/>
    </row>
    <row r="468" spans="1:9" ht="20.25" x14ac:dyDescent="0.3">
      <c r="A468" s="235" t="s">
        <v>527</v>
      </c>
      <c r="B468" s="236"/>
      <c r="C468" s="236"/>
      <c r="D468" s="236"/>
      <c r="E468" s="237"/>
      <c r="F468" s="28"/>
      <c r="G468" s="159"/>
      <c r="H468" s="159"/>
      <c r="I468" s="159"/>
    </row>
    <row r="469" spans="1:9" ht="18.75" customHeight="1" x14ac:dyDescent="0.3">
      <c r="A469" s="94" t="s">
        <v>295</v>
      </c>
      <c r="B469" s="95" t="s">
        <v>296</v>
      </c>
      <c r="C469" s="80"/>
      <c r="D469" s="78"/>
      <c r="E469" s="80"/>
      <c r="F469" s="28"/>
      <c r="G469" s="159"/>
      <c r="H469" s="159"/>
      <c r="I469" s="159"/>
    </row>
    <row r="470" spans="1:9" ht="20.25" x14ac:dyDescent="0.3">
      <c r="A470" s="94" t="s">
        <v>135</v>
      </c>
      <c r="B470" s="95" t="s">
        <v>297</v>
      </c>
      <c r="C470" s="80">
        <v>0.6</v>
      </c>
      <c r="D470" s="80">
        <v>0.02</v>
      </c>
      <c r="E470" s="80">
        <f>C470+D470</f>
        <v>0.62</v>
      </c>
      <c r="F470" s="28"/>
      <c r="G470" s="159"/>
      <c r="H470" s="159"/>
      <c r="I470" s="159"/>
    </row>
    <row r="471" spans="1:9" ht="18.75" customHeight="1" x14ac:dyDescent="0.3">
      <c r="A471" s="94"/>
      <c r="B471" s="96" t="s">
        <v>298</v>
      </c>
      <c r="C471" s="80">
        <v>0.62</v>
      </c>
      <c r="D471" s="80">
        <v>0.02</v>
      </c>
      <c r="E471" s="80">
        <f>C471+D471</f>
        <v>0.64</v>
      </c>
      <c r="F471" s="28"/>
      <c r="G471" s="159"/>
      <c r="H471" s="159"/>
      <c r="I471" s="159"/>
    </row>
    <row r="472" spans="1:9" ht="18.75" customHeight="1" x14ac:dyDescent="0.3">
      <c r="A472" s="94" t="s">
        <v>174</v>
      </c>
      <c r="B472" s="96" t="s">
        <v>299</v>
      </c>
      <c r="C472" s="80"/>
      <c r="D472" s="80"/>
      <c r="E472" s="80"/>
      <c r="F472" s="28"/>
      <c r="G472" s="159"/>
      <c r="H472" s="159"/>
      <c r="I472" s="159"/>
    </row>
    <row r="473" spans="1:9" ht="20.25" x14ac:dyDescent="0.3">
      <c r="A473" s="94" t="s">
        <v>322</v>
      </c>
      <c r="B473" s="96" t="s">
        <v>323</v>
      </c>
      <c r="C473" s="80">
        <v>0.7</v>
      </c>
      <c r="D473" s="80">
        <v>1.28</v>
      </c>
      <c r="E473" s="80">
        <f>C473+D473</f>
        <v>1.98</v>
      </c>
      <c r="F473" s="28"/>
      <c r="G473" s="160" t="s">
        <v>274</v>
      </c>
      <c r="H473" s="161">
        <v>2.12</v>
      </c>
      <c r="I473" s="159"/>
    </row>
    <row r="474" spans="1:9" ht="20.25" x14ac:dyDescent="0.3">
      <c r="A474" s="94"/>
      <c r="B474" s="95" t="s">
        <v>301</v>
      </c>
      <c r="C474" s="80">
        <v>0.7</v>
      </c>
      <c r="D474" s="80">
        <v>1.28</v>
      </c>
      <c r="E474" s="80">
        <f>C474+D474</f>
        <v>1.98</v>
      </c>
      <c r="F474" s="28"/>
      <c r="G474" s="160" t="s">
        <v>276</v>
      </c>
      <c r="H474" s="161">
        <v>1.18</v>
      </c>
      <c r="I474" s="159"/>
    </row>
    <row r="475" spans="1:9" ht="20.25" x14ac:dyDescent="0.3">
      <c r="A475" s="94"/>
      <c r="B475" s="95" t="s">
        <v>624</v>
      </c>
      <c r="C475" s="80"/>
      <c r="D475" s="80">
        <v>0.31</v>
      </c>
      <c r="E475" s="80">
        <f>C475+D475</f>
        <v>0.31</v>
      </c>
      <c r="F475" s="28"/>
      <c r="G475" s="160" t="s">
        <v>273</v>
      </c>
      <c r="H475" s="163">
        <v>0.94</v>
      </c>
      <c r="I475" s="159"/>
    </row>
    <row r="476" spans="1:9" ht="20.25" x14ac:dyDescent="0.3">
      <c r="A476" s="94" t="s">
        <v>363</v>
      </c>
      <c r="B476" s="95" t="s">
        <v>364</v>
      </c>
      <c r="C476" s="80"/>
      <c r="D476" s="80"/>
      <c r="E476" s="80"/>
      <c r="F476" s="28"/>
      <c r="G476" s="159"/>
      <c r="H476" s="159"/>
      <c r="I476" s="159"/>
    </row>
    <row r="477" spans="1:9" ht="18.75" customHeight="1" x14ac:dyDescent="0.3">
      <c r="A477" s="94" t="s">
        <v>386</v>
      </c>
      <c r="B477" s="95" t="s">
        <v>387</v>
      </c>
      <c r="C477" s="80">
        <v>0.43</v>
      </c>
      <c r="D477" s="80">
        <v>0.24</v>
      </c>
      <c r="E477" s="80">
        <f>C477+D477</f>
        <v>0.67</v>
      </c>
      <c r="F477" s="28"/>
      <c r="G477" s="159"/>
      <c r="H477" s="159"/>
      <c r="I477" s="159"/>
    </row>
    <row r="478" spans="1:9" ht="18.75" customHeight="1" x14ac:dyDescent="0.3">
      <c r="A478" s="94"/>
      <c r="B478" s="95" t="s">
        <v>309</v>
      </c>
      <c r="C478" s="80">
        <v>0.43</v>
      </c>
      <c r="D478" s="80">
        <v>0.24</v>
      </c>
      <c r="E478" s="80">
        <f>C478+D478</f>
        <v>0.67</v>
      </c>
      <c r="F478" s="28"/>
      <c r="G478" s="159"/>
      <c r="H478" s="159"/>
      <c r="I478" s="159"/>
    </row>
    <row r="479" spans="1:9" ht="18.75" customHeight="1" x14ac:dyDescent="0.3">
      <c r="A479" s="94" t="s">
        <v>528</v>
      </c>
      <c r="B479" s="95" t="s">
        <v>529</v>
      </c>
      <c r="C479" s="45"/>
      <c r="D479" s="45"/>
      <c r="E479" s="80"/>
      <c r="F479" s="28"/>
      <c r="G479" s="159"/>
      <c r="H479" s="159"/>
      <c r="I479" s="159"/>
    </row>
    <row r="480" spans="1:9" ht="33.75" customHeight="1" x14ac:dyDescent="0.3">
      <c r="A480" s="94" t="s">
        <v>530</v>
      </c>
      <c r="B480" s="95" t="s">
        <v>531</v>
      </c>
      <c r="C480" s="80"/>
      <c r="D480" s="80"/>
      <c r="E480" s="80"/>
      <c r="F480" s="28"/>
      <c r="G480" s="159"/>
      <c r="H480" s="159"/>
      <c r="I480" s="159"/>
    </row>
    <row r="481" spans="1:9" ht="34.5" customHeight="1" x14ac:dyDescent="0.3">
      <c r="A481" s="94" t="s">
        <v>532</v>
      </c>
      <c r="B481" s="95" t="s">
        <v>533</v>
      </c>
      <c r="C481" s="80">
        <v>2.2000000000000002</v>
      </c>
      <c r="D481" s="80">
        <v>0.44</v>
      </c>
      <c r="E481" s="80">
        <f>C481+D481</f>
        <v>2.64</v>
      </c>
      <c r="F481" s="28"/>
      <c r="G481" s="159"/>
      <c r="H481" s="159"/>
      <c r="I481" s="159"/>
    </row>
    <row r="482" spans="1:9" ht="20.25" x14ac:dyDescent="0.3">
      <c r="A482" s="94"/>
      <c r="B482" s="121" t="s">
        <v>438</v>
      </c>
      <c r="C482" s="80"/>
      <c r="D482" s="78"/>
      <c r="E482" s="78">
        <f>E470+E473+E475+E477+E481</f>
        <v>6.22</v>
      </c>
      <c r="F482" s="28"/>
      <c r="G482" s="160" t="s">
        <v>274</v>
      </c>
      <c r="H482" s="161">
        <v>2.12</v>
      </c>
      <c r="I482" s="159"/>
    </row>
    <row r="483" spans="1:9" ht="20.25" x14ac:dyDescent="0.3">
      <c r="A483" s="226" t="s">
        <v>534</v>
      </c>
      <c r="B483" s="227"/>
      <c r="C483" s="227"/>
      <c r="D483" s="227"/>
      <c r="E483" s="228"/>
      <c r="F483" s="28"/>
      <c r="G483" s="160" t="s">
        <v>276</v>
      </c>
      <c r="H483" s="161">
        <v>1.18</v>
      </c>
      <c r="I483" s="159"/>
    </row>
    <row r="484" spans="1:9" ht="20.25" x14ac:dyDescent="0.3">
      <c r="A484" s="226" t="s">
        <v>535</v>
      </c>
      <c r="B484" s="227"/>
      <c r="C484" s="227"/>
      <c r="D484" s="227"/>
      <c r="E484" s="228"/>
      <c r="F484" s="28"/>
      <c r="G484" s="160" t="s">
        <v>273</v>
      </c>
      <c r="H484" s="163">
        <v>0.94</v>
      </c>
      <c r="I484" s="159"/>
    </row>
    <row r="485" spans="1:9" ht="19.5" hidden="1" customHeight="1" x14ac:dyDescent="0.3">
      <c r="A485" s="104"/>
      <c r="B485" s="104"/>
      <c r="C485" s="104"/>
      <c r="D485" s="104"/>
      <c r="E485" s="80"/>
      <c r="F485" s="28"/>
      <c r="G485" s="159"/>
      <c r="H485" s="159"/>
      <c r="I485" s="159"/>
    </row>
    <row r="486" spans="1:9" ht="18.75" customHeight="1" x14ac:dyDescent="0.35">
      <c r="A486" s="94"/>
      <c r="B486" s="238" t="s">
        <v>536</v>
      </c>
      <c r="C486" s="239"/>
      <c r="D486" s="240"/>
      <c r="E486" s="80" t="s">
        <v>537</v>
      </c>
      <c r="F486" s="28"/>
      <c r="G486" s="159"/>
      <c r="H486" s="159"/>
      <c r="I486" s="159"/>
    </row>
    <row r="487" spans="1:9" ht="18.75" customHeight="1" x14ac:dyDescent="0.3">
      <c r="A487" s="94"/>
      <c r="B487" s="241" t="s">
        <v>538</v>
      </c>
      <c r="C487" s="242"/>
      <c r="D487" s="243"/>
      <c r="E487" s="80"/>
      <c r="F487" s="28"/>
      <c r="G487" s="159"/>
      <c r="H487" s="159"/>
      <c r="I487" s="159"/>
    </row>
    <row r="488" spans="1:9" ht="39.75" customHeight="1" x14ac:dyDescent="0.3">
      <c r="A488" s="94"/>
      <c r="B488" s="244" t="s">
        <v>539</v>
      </c>
      <c r="C488" s="245"/>
      <c r="D488" s="246"/>
      <c r="E488" s="80"/>
      <c r="F488" s="28"/>
      <c r="G488" s="160" t="s">
        <v>274</v>
      </c>
      <c r="H488" s="161">
        <v>2.12</v>
      </c>
      <c r="I488" s="159"/>
    </row>
    <row r="489" spans="1:9" ht="36.75" customHeight="1" x14ac:dyDescent="0.35">
      <c r="A489" s="94"/>
      <c r="B489" s="244" t="s">
        <v>540</v>
      </c>
      <c r="C489" s="245"/>
      <c r="D489" s="246"/>
      <c r="E489" s="80"/>
      <c r="F489" s="28"/>
      <c r="G489" s="160" t="s">
        <v>276</v>
      </c>
      <c r="H489" s="161">
        <v>1.18</v>
      </c>
      <c r="I489" s="159"/>
    </row>
    <row r="490" spans="1:9" ht="20.25" x14ac:dyDescent="0.3">
      <c r="A490" s="106">
        <v>1</v>
      </c>
      <c r="B490" s="96" t="s">
        <v>296</v>
      </c>
      <c r="C490" s="45"/>
      <c r="D490" s="34"/>
      <c r="E490" s="80"/>
      <c r="F490" s="28"/>
      <c r="G490" s="160" t="s">
        <v>273</v>
      </c>
      <c r="H490" s="163">
        <v>0.94</v>
      </c>
      <c r="I490" s="159"/>
    </row>
    <row r="491" spans="1:9" ht="19.5" customHeight="1" x14ac:dyDescent="0.3">
      <c r="A491" s="94" t="s">
        <v>135</v>
      </c>
      <c r="B491" s="96" t="s">
        <v>297</v>
      </c>
      <c r="C491" s="45">
        <v>0.6</v>
      </c>
      <c r="D491" s="45">
        <v>0.02</v>
      </c>
      <c r="E491" s="80">
        <f>C491+D491</f>
        <v>0.62</v>
      </c>
      <c r="F491" s="28"/>
      <c r="G491" s="159"/>
      <c r="H491" s="159"/>
      <c r="I491" s="159"/>
    </row>
    <row r="492" spans="1:9" ht="36" customHeight="1" x14ac:dyDescent="0.3">
      <c r="A492" s="94" t="s">
        <v>218</v>
      </c>
      <c r="B492" s="96" t="s">
        <v>541</v>
      </c>
      <c r="C492" s="45">
        <v>0.74</v>
      </c>
      <c r="D492" s="45">
        <v>0.09</v>
      </c>
      <c r="E492" s="80">
        <f>C492+D492</f>
        <v>0.83</v>
      </c>
      <c r="F492" s="28"/>
      <c r="G492" s="159"/>
      <c r="H492" s="159"/>
      <c r="I492" s="159"/>
    </row>
    <row r="493" spans="1:9" ht="18.75" customHeight="1" x14ac:dyDescent="0.3">
      <c r="A493" s="106">
        <v>8</v>
      </c>
      <c r="B493" s="95" t="s">
        <v>542</v>
      </c>
      <c r="C493" s="80"/>
      <c r="D493" s="80"/>
      <c r="E493" s="80"/>
      <c r="F493" s="28"/>
      <c r="G493" s="159"/>
      <c r="H493" s="159"/>
      <c r="I493" s="159"/>
    </row>
    <row r="494" spans="1:9" ht="18.75" customHeight="1" x14ac:dyDescent="0.3">
      <c r="A494" s="94" t="s">
        <v>543</v>
      </c>
      <c r="B494" s="95" t="s">
        <v>544</v>
      </c>
      <c r="C494" s="80"/>
      <c r="D494" s="80"/>
      <c r="E494" s="80"/>
      <c r="F494" s="28"/>
      <c r="G494" s="159"/>
      <c r="H494" s="159"/>
      <c r="I494" s="159"/>
    </row>
    <row r="495" spans="1:9" ht="48.75" customHeight="1" x14ac:dyDescent="0.3">
      <c r="A495" s="94" t="s">
        <v>545</v>
      </c>
      <c r="B495" s="95" t="s">
        <v>546</v>
      </c>
      <c r="C495" s="80">
        <v>6.22</v>
      </c>
      <c r="D495" s="80">
        <v>28.71</v>
      </c>
      <c r="E495" s="80">
        <f>C495+D495</f>
        <v>34.93</v>
      </c>
      <c r="F495" s="28"/>
      <c r="G495" s="160" t="s">
        <v>274</v>
      </c>
      <c r="H495" s="161">
        <v>2.12</v>
      </c>
      <c r="I495" s="159"/>
    </row>
    <row r="496" spans="1:9" ht="20.25" x14ac:dyDescent="0.3">
      <c r="A496" s="94"/>
      <c r="B496" s="123" t="s">
        <v>438</v>
      </c>
      <c r="C496" s="80"/>
      <c r="D496" s="80"/>
      <c r="E496" s="78">
        <f>E491+E492+E495</f>
        <v>36.380000000000003</v>
      </c>
      <c r="F496" s="28"/>
      <c r="G496" s="160" t="s">
        <v>276</v>
      </c>
      <c r="H496" s="161">
        <v>1.18</v>
      </c>
      <c r="I496" s="159"/>
    </row>
    <row r="497" spans="1:9" ht="20.25" x14ac:dyDescent="0.3">
      <c r="A497" s="94"/>
      <c r="B497" s="247" t="s">
        <v>547</v>
      </c>
      <c r="C497" s="248"/>
      <c r="D497" s="249"/>
      <c r="E497" s="80"/>
      <c r="F497" s="28"/>
      <c r="G497" s="160" t="s">
        <v>273</v>
      </c>
      <c r="H497" s="163">
        <v>0.94</v>
      </c>
      <c r="I497" s="159"/>
    </row>
    <row r="498" spans="1:9" ht="27" customHeight="1" x14ac:dyDescent="0.3">
      <c r="A498" s="94"/>
      <c r="B498" s="124" t="s">
        <v>326</v>
      </c>
      <c r="C498" s="45"/>
      <c r="D498" s="34"/>
      <c r="E498" s="80"/>
      <c r="F498" s="28"/>
      <c r="G498" s="159"/>
      <c r="H498" s="159"/>
      <c r="I498" s="159"/>
    </row>
    <row r="499" spans="1:9" ht="30" customHeight="1" x14ac:dyDescent="0.3">
      <c r="A499" s="144"/>
      <c r="B499" s="229" t="s">
        <v>555</v>
      </c>
      <c r="C499" s="230"/>
      <c r="D499" s="231"/>
      <c r="E499" s="80"/>
      <c r="F499" s="28"/>
      <c r="G499" s="159"/>
      <c r="H499" s="159"/>
      <c r="I499" s="159"/>
    </row>
    <row r="500" spans="1:9" ht="18.75" customHeight="1" x14ac:dyDescent="0.3">
      <c r="A500" s="106">
        <v>1</v>
      </c>
      <c r="B500" s="96" t="s">
        <v>296</v>
      </c>
      <c r="C500" s="51"/>
      <c r="D500" s="51"/>
      <c r="E500" s="80"/>
      <c r="F500" s="28"/>
      <c r="G500" s="159"/>
      <c r="H500" s="159"/>
      <c r="I500" s="159"/>
    </row>
    <row r="501" spans="1:9" ht="18.75" customHeight="1" x14ac:dyDescent="0.3">
      <c r="A501" s="94" t="s">
        <v>135</v>
      </c>
      <c r="B501" s="96" t="s">
        <v>297</v>
      </c>
      <c r="C501" s="125">
        <v>0.6</v>
      </c>
      <c r="D501" s="126">
        <v>0.02</v>
      </c>
      <c r="E501" s="80">
        <f>C501+D501</f>
        <v>0.62</v>
      </c>
      <c r="F501" s="28"/>
      <c r="G501" s="159"/>
      <c r="H501" s="159"/>
      <c r="I501" s="159"/>
    </row>
    <row r="502" spans="1:9" ht="31.5" customHeight="1" x14ac:dyDescent="0.3">
      <c r="A502" s="94" t="s">
        <v>218</v>
      </c>
      <c r="B502" s="96" t="s">
        <v>541</v>
      </c>
      <c r="C502" s="125">
        <v>0.74</v>
      </c>
      <c r="D502" s="125">
        <v>0.09</v>
      </c>
      <c r="E502" s="80">
        <f>C502+D502</f>
        <v>0.83</v>
      </c>
      <c r="F502" s="28"/>
      <c r="G502" s="159"/>
      <c r="H502" s="159"/>
      <c r="I502" s="159"/>
    </row>
    <row r="503" spans="1:9" ht="20.25" x14ac:dyDescent="0.3">
      <c r="A503" s="106">
        <v>8</v>
      </c>
      <c r="B503" s="95" t="s">
        <v>542</v>
      </c>
      <c r="C503" s="125"/>
      <c r="D503" s="125"/>
      <c r="E503" s="80"/>
      <c r="F503" s="28"/>
      <c r="G503" s="159"/>
      <c r="H503" s="159"/>
      <c r="I503" s="159"/>
    </row>
    <row r="504" spans="1:9" ht="18.75" customHeight="1" x14ac:dyDescent="0.3">
      <c r="A504" s="94" t="s">
        <v>543</v>
      </c>
      <c r="B504" s="95" t="s">
        <v>544</v>
      </c>
      <c r="C504" s="125"/>
      <c r="D504" s="125"/>
      <c r="E504" s="80"/>
      <c r="F504" s="28"/>
      <c r="G504" s="159"/>
      <c r="H504" s="159"/>
      <c r="I504" s="159"/>
    </row>
    <row r="505" spans="1:9" ht="47.25" x14ac:dyDescent="0.3">
      <c r="A505" s="94" t="s">
        <v>545</v>
      </c>
      <c r="B505" s="95" t="s">
        <v>546</v>
      </c>
      <c r="C505" s="125">
        <v>6.22</v>
      </c>
      <c r="D505" s="125">
        <v>28.71</v>
      </c>
      <c r="E505" s="80">
        <f>C505+D505</f>
        <v>34.93</v>
      </c>
      <c r="F505" s="28"/>
      <c r="G505" s="159"/>
      <c r="H505" s="159"/>
      <c r="I505" s="159"/>
    </row>
    <row r="506" spans="1:9" ht="19.5" customHeight="1" x14ac:dyDescent="0.3">
      <c r="A506" s="94"/>
      <c r="B506" s="127" t="s">
        <v>438</v>
      </c>
      <c r="C506" s="128"/>
      <c r="D506" s="128"/>
      <c r="E506" s="78">
        <f>E501+E502+E505</f>
        <v>36.380000000000003</v>
      </c>
      <c r="F506" s="28"/>
      <c r="G506" s="159"/>
      <c r="H506" s="159"/>
      <c r="I506" s="159"/>
    </row>
    <row r="507" spans="1:9" ht="18.75" hidden="1" customHeight="1" x14ac:dyDescent="0.3">
      <c r="A507" s="122"/>
      <c r="B507" s="129"/>
      <c r="C507" s="130"/>
      <c r="D507" s="131"/>
      <c r="E507" s="131"/>
      <c r="F507" s="28"/>
      <c r="G507" s="159"/>
      <c r="H507" s="159"/>
      <c r="I507" s="159"/>
    </row>
    <row r="508" spans="1:9" ht="20.25" x14ac:dyDescent="0.3">
      <c r="A508" s="94"/>
      <c r="B508" s="95" t="s">
        <v>548</v>
      </c>
      <c r="C508" s="45"/>
      <c r="D508" s="80">
        <v>0.22</v>
      </c>
      <c r="E508" s="78">
        <f>D508</f>
        <v>0.22</v>
      </c>
      <c r="F508" s="28"/>
      <c r="G508" s="159"/>
      <c r="H508" s="159"/>
      <c r="I508" s="159"/>
    </row>
    <row r="509" spans="1:9" ht="32.25" hidden="1" customHeight="1" x14ac:dyDescent="0.3">
      <c r="A509" s="134"/>
      <c r="B509" s="147"/>
      <c r="C509" s="135"/>
      <c r="D509" s="136"/>
      <c r="E509" s="137"/>
      <c r="F509" s="28"/>
      <c r="G509" s="159"/>
      <c r="H509" s="159"/>
      <c r="I509" s="159"/>
    </row>
    <row r="510" spans="1:9" ht="20.25" x14ac:dyDescent="0.3">
      <c r="A510" s="260" t="s">
        <v>176</v>
      </c>
      <c r="B510" s="261"/>
      <c r="C510" s="261"/>
      <c r="D510" s="261"/>
      <c r="E510" s="262"/>
      <c r="F510" s="28"/>
      <c r="G510" s="159"/>
      <c r="H510" s="159"/>
      <c r="I510" s="159"/>
    </row>
    <row r="511" spans="1:9" ht="18.75" customHeight="1" x14ac:dyDescent="0.3">
      <c r="A511" s="24" t="s">
        <v>158</v>
      </c>
      <c r="B511" s="226" t="s">
        <v>177</v>
      </c>
      <c r="C511" s="227"/>
      <c r="D511" s="227"/>
      <c r="E511" s="228"/>
      <c r="F511" s="28"/>
    </row>
    <row r="512" spans="1:9" ht="18.75" customHeight="1" x14ac:dyDescent="0.3">
      <c r="A512" s="11" t="s">
        <v>178</v>
      </c>
      <c r="B512" s="51" t="s">
        <v>179</v>
      </c>
      <c r="C512" s="79">
        <v>11.76</v>
      </c>
      <c r="D512" s="80">
        <v>1.21</v>
      </c>
      <c r="E512" s="78">
        <f>C512+D512</f>
        <v>12.97</v>
      </c>
      <c r="F512" s="28"/>
    </row>
    <row r="513" spans="1:6" ht="37.5" x14ac:dyDescent="0.3">
      <c r="A513" s="11" t="s">
        <v>180</v>
      </c>
      <c r="B513" s="51" t="s">
        <v>181</v>
      </c>
      <c r="C513" s="80">
        <v>21.99</v>
      </c>
      <c r="D513" s="80">
        <v>8.73</v>
      </c>
      <c r="E513" s="78">
        <f t="shared" ref="E513:E520" si="10">C513+D513</f>
        <v>30.72</v>
      </c>
      <c r="F513" s="28"/>
    </row>
    <row r="514" spans="1:6" ht="39" customHeight="1" x14ac:dyDescent="0.3">
      <c r="A514" s="11" t="s">
        <v>182</v>
      </c>
      <c r="B514" s="51" t="s">
        <v>183</v>
      </c>
      <c r="C514" s="80">
        <v>17.64</v>
      </c>
      <c r="D514" s="80">
        <v>7.7</v>
      </c>
      <c r="E514" s="78">
        <f t="shared" si="10"/>
        <v>25.34</v>
      </c>
      <c r="F514" s="28"/>
    </row>
    <row r="515" spans="1:6" ht="18.75" customHeight="1" x14ac:dyDescent="0.3">
      <c r="A515" s="11" t="s">
        <v>160</v>
      </c>
      <c r="B515" s="51" t="s">
        <v>184</v>
      </c>
      <c r="C515" s="79">
        <v>11.76</v>
      </c>
      <c r="D515" s="80">
        <v>3.76</v>
      </c>
      <c r="E515" s="78">
        <f t="shared" si="10"/>
        <v>15.52</v>
      </c>
      <c r="F515" s="28"/>
    </row>
    <row r="516" spans="1:6" ht="59.25" customHeight="1" x14ac:dyDescent="0.3">
      <c r="A516" s="12" t="s">
        <v>185</v>
      </c>
      <c r="B516" s="51" t="s">
        <v>186</v>
      </c>
      <c r="C516" s="80">
        <v>29.45</v>
      </c>
      <c r="D516" s="80">
        <v>9.2200000000000006</v>
      </c>
      <c r="E516" s="78">
        <f t="shared" si="10"/>
        <v>38.67</v>
      </c>
      <c r="F516" s="28"/>
    </row>
    <row r="517" spans="1:6" ht="18.75" customHeight="1" x14ac:dyDescent="0.3">
      <c r="A517" s="11" t="s">
        <v>187</v>
      </c>
      <c r="B517" s="51" t="s">
        <v>188</v>
      </c>
      <c r="C517" s="80">
        <v>23.56</v>
      </c>
      <c r="D517" s="80">
        <v>1.55</v>
      </c>
      <c r="E517" s="78">
        <f t="shared" si="10"/>
        <v>25.11</v>
      </c>
      <c r="F517" s="28"/>
    </row>
    <row r="518" spans="1:6" ht="75" x14ac:dyDescent="0.3">
      <c r="A518" s="13" t="s">
        <v>0</v>
      </c>
      <c r="B518" s="71" t="s">
        <v>1</v>
      </c>
      <c r="C518" s="80">
        <v>11.67</v>
      </c>
      <c r="D518" s="80">
        <v>8.23</v>
      </c>
      <c r="E518" s="78">
        <f t="shared" si="10"/>
        <v>19.899999999999999</v>
      </c>
      <c r="F518" s="89"/>
    </row>
    <row r="519" spans="1:6" ht="75" x14ac:dyDescent="0.3">
      <c r="A519" s="14" t="s">
        <v>2</v>
      </c>
      <c r="B519" s="60" t="s">
        <v>3</v>
      </c>
      <c r="C519" s="80">
        <v>15.34</v>
      </c>
      <c r="D519" s="80">
        <v>7.6</v>
      </c>
      <c r="E519" s="78">
        <f t="shared" si="10"/>
        <v>22.94</v>
      </c>
      <c r="F519" s="89"/>
    </row>
    <row r="520" spans="1:6" ht="40.5" customHeight="1" x14ac:dyDescent="0.3">
      <c r="A520" s="15" t="s">
        <v>4</v>
      </c>
      <c r="B520" s="71" t="s">
        <v>5</v>
      </c>
      <c r="C520" s="80">
        <v>22.67</v>
      </c>
      <c r="D520" s="80">
        <v>7.36</v>
      </c>
      <c r="E520" s="78">
        <f t="shared" si="10"/>
        <v>30.03</v>
      </c>
      <c r="F520" s="89"/>
    </row>
    <row r="521" spans="1:6" ht="20.25" customHeight="1" x14ac:dyDescent="0.3">
      <c r="A521" s="24" t="s">
        <v>189</v>
      </c>
      <c r="B521" s="226" t="s">
        <v>190</v>
      </c>
      <c r="C521" s="227"/>
      <c r="D521" s="227"/>
      <c r="E521" s="228"/>
      <c r="F521" s="28"/>
    </row>
    <row r="522" spans="1:6" ht="24" customHeight="1" x14ac:dyDescent="0.3">
      <c r="A522" s="11" t="s">
        <v>191</v>
      </c>
      <c r="B522" s="68" t="s">
        <v>192</v>
      </c>
      <c r="C522" s="80">
        <v>8.86</v>
      </c>
      <c r="D522" s="80">
        <v>4.55</v>
      </c>
      <c r="E522" s="78">
        <f>C522+D522</f>
        <v>13.41</v>
      </c>
      <c r="F522" s="28"/>
    </row>
    <row r="523" spans="1:6" ht="24" customHeight="1" x14ac:dyDescent="0.3">
      <c r="A523" s="11" t="s">
        <v>173</v>
      </c>
      <c r="B523" s="68" t="s">
        <v>193</v>
      </c>
      <c r="C523" s="79">
        <v>8.86</v>
      </c>
      <c r="D523" s="80">
        <v>3.69</v>
      </c>
      <c r="E523" s="78">
        <f t="shared" ref="E523:E544" si="11">C523+D523</f>
        <v>12.55</v>
      </c>
      <c r="F523" s="28"/>
    </row>
    <row r="524" spans="1:6" ht="24" customHeight="1" x14ac:dyDescent="0.3">
      <c r="A524" s="11" t="s">
        <v>194</v>
      </c>
      <c r="B524" s="68" t="s">
        <v>195</v>
      </c>
      <c r="C524" s="80">
        <v>56.61</v>
      </c>
      <c r="D524" s="80">
        <v>11.29</v>
      </c>
      <c r="E524" s="78">
        <f t="shared" si="11"/>
        <v>67.900000000000006</v>
      </c>
      <c r="F524" s="28"/>
    </row>
    <row r="525" spans="1:6" ht="20.25" x14ac:dyDescent="0.3">
      <c r="A525" s="11" t="s">
        <v>196</v>
      </c>
      <c r="B525" s="68" t="s">
        <v>197</v>
      </c>
      <c r="C525" s="80">
        <v>62</v>
      </c>
      <c r="D525" s="80">
        <v>15.49</v>
      </c>
      <c r="E525" s="78">
        <f t="shared" si="11"/>
        <v>77.489999999999995</v>
      </c>
      <c r="F525" s="28"/>
    </row>
    <row r="526" spans="1:6" ht="40.5" customHeight="1" x14ac:dyDescent="0.3">
      <c r="A526" s="13" t="s">
        <v>198</v>
      </c>
      <c r="B526" s="54" t="s">
        <v>199</v>
      </c>
      <c r="C526" s="80">
        <v>59.08</v>
      </c>
      <c r="D526" s="80">
        <v>10.9</v>
      </c>
      <c r="E526" s="78">
        <f t="shared" si="11"/>
        <v>69.98</v>
      </c>
      <c r="F526" s="28"/>
    </row>
    <row r="527" spans="1:6" ht="22.5" customHeight="1" x14ac:dyDescent="0.3">
      <c r="A527" s="11" t="s">
        <v>200</v>
      </c>
      <c r="B527" s="68" t="s">
        <v>201</v>
      </c>
      <c r="C527" s="80">
        <v>41.05</v>
      </c>
      <c r="D527" s="80">
        <v>16.850000000000001</v>
      </c>
      <c r="E527" s="78">
        <f t="shared" si="11"/>
        <v>57.9</v>
      </c>
      <c r="F527" s="28"/>
    </row>
    <row r="528" spans="1:6" ht="24" customHeight="1" x14ac:dyDescent="0.3">
      <c r="A528" s="11" t="s">
        <v>202</v>
      </c>
      <c r="B528" s="68" t="s">
        <v>203</v>
      </c>
      <c r="C528" s="80">
        <v>59.16</v>
      </c>
      <c r="D528" s="80">
        <v>5.79</v>
      </c>
      <c r="E528" s="78">
        <f t="shared" si="11"/>
        <v>64.95</v>
      </c>
      <c r="F528" s="28"/>
    </row>
    <row r="529" spans="1:6" ht="24" customHeight="1" x14ac:dyDescent="0.3">
      <c r="A529" s="11" t="s">
        <v>204</v>
      </c>
      <c r="B529" s="188" t="s">
        <v>647</v>
      </c>
      <c r="C529" s="204">
        <v>143.08000000000001</v>
      </c>
      <c r="D529" s="88">
        <v>105.33</v>
      </c>
      <c r="E529" s="205">
        <f t="shared" si="11"/>
        <v>248.41</v>
      </c>
      <c r="F529" s="28"/>
    </row>
    <row r="530" spans="1:6" ht="24" customHeight="1" x14ac:dyDescent="0.3">
      <c r="A530" s="11" t="s">
        <v>645</v>
      </c>
      <c r="B530" s="188" t="s">
        <v>648</v>
      </c>
      <c r="C530" s="204">
        <v>158.51</v>
      </c>
      <c r="D530" s="88">
        <v>109.53</v>
      </c>
      <c r="E530" s="205">
        <f t="shared" si="11"/>
        <v>268.04000000000002</v>
      </c>
      <c r="F530" s="28"/>
    </row>
    <row r="531" spans="1:6" ht="24" customHeight="1" x14ac:dyDescent="0.3">
      <c r="A531" s="11" t="s">
        <v>653</v>
      </c>
      <c r="B531" s="188" t="s">
        <v>649</v>
      </c>
      <c r="C531" s="204">
        <v>143.08000000000001</v>
      </c>
      <c r="D531" s="88">
        <v>105.33</v>
      </c>
      <c r="E531" s="205">
        <f t="shared" si="11"/>
        <v>248.41</v>
      </c>
      <c r="F531" s="28"/>
    </row>
    <row r="532" spans="1:6" ht="24" customHeight="1" x14ac:dyDescent="0.3">
      <c r="A532" s="11" t="s">
        <v>654</v>
      </c>
      <c r="B532" s="188" t="s">
        <v>650</v>
      </c>
      <c r="C532" s="204">
        <v>143.08000000000001</v>
      </c>
      <c r="D532" s="88">
        <v>105.33</v>
      </c>
      <c r="E532" s="205">
        <f t="shared" si="11"/>
        <v>248.41</v>
      </c>
      <c r="F532" s="28"/>
    </row>
    <row r="533" spans="1:6" ht="24" customHeight="1" x14ac:dyDescent="0.3">
      <c r="A533" s="11" t="s">
        <v>655</v>
      </c>
      <c r="B533" s="188" t="s">
        <v>651</v>
      </c>
      <c r="C533" s="204">
        <v>143.08000000000001</v>
      </c>
      <c r="D533" s="88">
        <v>105.33</v>
      </c>
      <c r="E533" s="205">
        <f t="shared" si="11"/>
        <v>248.41</v>
      </c>
      <c r="F533" s="28"/>
    </row>
    <row r="534" spans="1:6" ht="24" customHeight="1" x14ac:dyDescent="0.3">
      <c r="A534" s="11" t="s">
        <v>656</v>
      </c>
      <c r="B534" s="188" t="s">
        <v>652</v>
      </c>
      <c r="C534" s="204">
        <v>143.08000000000001</v>
      </c>
      <c r="D534" s="88">
        <v>105.33</v>
      </c>
      <c r="E534" s="205">
        <f t="shared" si="11"/>
        <v>248.41</v>
      </c>
      <c r="F534" s="28"/>
    </row>
    <row r="535" spans="1:6" ht="39.75" customHeight="1" x14ac:dyDescent="0.3">
      <c r="A535" s="11" t="s">
        <v>657</v>
      </c>
      <c r="B535" s="68" t="s">
        <v>205</v>
      </c>
      <c r="C535" s="80">
        <v>36.549999999999997</v>
      </c>
      <c r="D535" s="75"/>
      <c r="E535" s="78">
        <f t="shared" si="11"/>
        <v>36.549999999999997</v>
      </c>
      <c r="F535" s="28"/>
    </row>
    <row r="536" spans="1:6" ht="20.25" x14ac:dyDescent="0.3">
      <c r="A536" s="11" t="s">
        <v>658</v>
      </c>
      <c r="B536" s="68" t="s">
        <v>646</v>
      </c>
      <c r="C536" s="80">
        <v>4.88</v>
      </c>
      <c r="D536" s="217">
        <v>8.41</v>
      </c>
      <c r="E536" s="78">
        <f t="shared" si="11"/>
        <v>13.29</v>
      </c>
      <c r="F536" s="28"/>
    </row>
    <row r="537" spans="1:6" ht="22.5" customHeight="1" x14ac:dyDescent="0.3">
      <c r="A537" s="15" t="s">
        <v>6</v>
      </c>
      <c r="B537" s="71" t="s">
        <v>7</v>
      </c>
      <c r="C537" s="79">
        <v>18.809999999999999</v>
      </c>
      <c r="D537" s="80">
        <v>3.86</v>
      </c>
      <c r="E537" s="78">
        <f t="shared" si="11"/>
        <v>22.67</v>
      </c>
      <c r="F537" s="28"/>
    </row>
    <row r="538" spans="1:6" ht="22.5" customHeight="1" x14ac:dyDescent="0.3">
      <c r="A538" s="16" t="s">
        <v>8</v>
      </c>
      <c r="B538" s="69" t="s">
        <v>9</v>
      </c>
      <c r="C538" s="84"/>
      <c r="D538" s="85"/>
      <c r="E538" s="78"/>
      <c r="F538" s="28"/>
    </row>
    <row r="539" spans="1:6" ht="22.5" customHeight="1" x14ac:dyDescent="0.3">
      <c r="A539" s="15" t="s">
        <v>10</v>
      </c>
      <c r="B539" s="70" t="s">
        <v>560</v>
      </c>
      <c r="C539" s="79">
        <v>44.92</v>
      </c>
      <c r="D539" s="80">
        <v>7.66</v>
      </c>
      <c r="E539" s="78">
        <f t="shared" si="11"/>
        <v>52.58</v>
      </c>
      <c r="F539" s="28"/>
    </row>
    <row r="540" spans="1:6" ht="22.5" customHeight="1" x14ac:dyDescent="0.3">
      <c r="A540" s="16" t="s">
        <v>11</v>
      </c>
      <c r="B540" s="69" t="s">
        <v>12</v>
      </c>
      <c r="C540" s="84"/>
      <c r="D540" s="85"/>
      <c r="E540" s="78"/>
      <c r="F540" s="28"/>
    </row>
    <row r="541" spans="1:6" ht="22.5" customHeight="1" x14ac:dyDescent="0.3">
      <c r="A541" s="15" t="s">
        <v>13</v>
      </c>
      <c r="B541" s="70" t="s">
        <v>561</v>
      </c>
      <c r="C541" s="80">
        <v>44.92</v>
      </c>
      <c r="D541" s="80">
        <v>7.41</v>
      </c>
      <c r="E541" s="78">
        <f t="shared" si="11"/>
        <v>52.33</v>
      </c>
      <c r="F541" s="28"/>
    </row>
    <row r="542" spans="1:6" ht="22.5" customHeight="1" x14ac:dyDescent="0.3">
      <c r="A542" s="16" t="s">
        <v>11</v>
      </c>
      <c r="B542" s="69" t="s">
        <v>14</v>
      </c>
      <c r="C542" s="86"/>
      <c r="D542" s="85"/>
      <c r="E542" s="78"/>
      <c r="F542" s="28"/>
    </row>
    <row r="543" spans="1:6" ht="42.75" customHeight="1" x14ac:dyDescent="0.3">
      <c r="A543" s="15" t="s">
        <v>15</v>
      </c>
      <c r="B543" s="71" t="s">
        <v>16</v>
      </c>
      <c r="C543" s="80">
        <v>7.75</v>
      </c>
      <c r="D543" s="80">
        <v>4.03</v>
      </c>
      <c r="E543" s="78">
        <f t="shared" si="11"/>
        <v>11.78</v>
      </c>
      <c r="F543" s="28"/>
    </row>
    <row r="544" spans="1:6" ht="22.5" customHeight="1" x14ac:dyDescent="0.3">
      <c r="A544" s="15" t="s">
        <v>17</v>
      </c>
      <c r="B544" s="71" t="s">
        <v>562</v>
      </c>
      <c r="C544" s="80">
        <v>7.75</v>
      </c>
      <c r="D544" s="80">
        <v>5.44</v>
      </c>
      <c r="E544" s="78">
        <f t="shared" si="11"/>
        <v>13.19</v>
      </c>
      <c r="F544" s="28"/>
    </row>
    <row r="545" spans="1:17" ht="20.25" customHeight="1" x14ac:dyDescent="0.3">
      <c r="A545" s="24" t="s">
        <v>169</v>
      </c>
      <c r="B545" s="257" t="s">
        <v>206</v>
      </c>
      <c r="C545" s="258"/>
      <c r="D545" s="258"/>
      <c r="E545" s="259"/>
      <c r="F545" s="28"/>
    </row>
    <row r="546" spans="1:17" ht="18.75" customHeight="1" x14ac:dyDescent="0.3">
      <c r="A546" s="11" t="s">
        <v>207</v>
      </c>
      <c r="B546" s="68" t="s">
        <v>208</v>
      </c>
      <c r="C546" s="79">
        <v>53.4</v>
      </c>
      <c r="D546" s="80">
        <v>189.44</v>
      </c>
      <c r="E546" s="78">
        <f>C546+D546</f>
        <v>242.84</v>
      </c>
      <c r="F546" s="28"/>
    </row>
    <row r="547" spans="1:17" ht="18.75" customHeight="1" x14ac:dyDescent="0.3">
      <c r="A547" s="11" t="s">
        <v>209</v>
      </c>
      <c r="B547" s="68" t="s">
        <v>210</v>
      </c>
      <c r="C547" s="79">
        <v>62.29</v>
      </c>
      <c r="D547" s="80">
        <v>180.46</v>
      </c>
      <c r="E547" s="78">
        <f>C547+D547</f>
        <v>242.75</v>
      </c>
      <c r="F547" s="28"/>
    </row>
    <row r="548" spans="1:17" ht="18.75" customHeight="1" x14ac:dyDescent="0.3">
      <c r="A548" s="11" t="s">
        <v>669</v>
      </c>
      <c r="B548" s="218" t="s">
        <v>659</v>
      </c>
      <c r="C548" s="219">
        <v>584.80999999999995</v>
      </c>
      <c r="D548" s="220">
        <v>229.39</v>
      </c>
      <c r="E548" s="78">
        <f t="shared" ref="E548:E557" si="12">C548+D548</f>
        <v>814.2</v>
      </c>
      <c r="F548" s="28"/>
    </row>
    <row r="549" spans="1:17" ht="18.75" customHeight="1" x14ac:dyDescent="0.3">
      <c r="A549" s="11" t="s">
        <v>674</v>
      </c>
      <c r="B549" s="218" t="s">
        <v>660</v>
      </c>
      <c r="C549" s="219">
        <v>691.72</v>
      </c>
      <c r="D549" s="220">
        <v>211.62</v>
      </c>
      <c r="E549" s="78">
        <f t="shared" si="12"/>
        <v>903.34</v>
      </c>
      <c r="F549" s="28"/>
    </row>
    <row r="550" spans="1:17" ht="18.75" customHeight="1" x14ac:dyDescent="0.3">
      <c r="A550" s="11" t="s">
        <v>673</v>
      </c>
      <c r="B550" s="218" t="s">
        <v>661</v>
      </c>
      <c r="C550" s="219">
        <v>525.16999999999996</v>
      </c>
      <c r="D550" s="220">
        <v>183.81</v>
      </c>
      <c r="E550" s="78">
        <f t="shared" si="12"/>
        <v>708.98</v>
      </c>
      <c r="F550" s="28"/>
    </row>
    <row r="551" spans="1:17" ht="18.75" customHeight="1" x14ac:dyDescent="0.3">
      <c r="A551" s="11" t="s">
        <v>670</v>
      </c>
      <c r="B551" s="218" t="s">
        <v>662</v>
      </c>
      <c r="C551" s="219">
        <v>567.72</v>
      </c>
      <c r="D551" s="220">
        <v>214.75</v>
      </c>
      <c r="E551" s="78">
        <f t="shared" si="12"/>
        <v>782.47</v>
      </c>
      <c r="F551" s="28"/>
    </row>
    <row r="552" spans="1:17" ht="18.75" customHeight="1" x14ac:dyDescent="0.3">
      <c r="A552" s="11" t="s">
        <v>672</v>
      </c>
      <c r="B552" s="218" t="s">
        <v>663</v>
      </c>
      <c r="C552" s="219">
        <v>738.09</v>
      </c>
      <c r="D552" s="220">
        <v>235.22</v>
      </c>
      <c r="E552" s="78">
        <f t="shared" si="12"/>
        <v>973.31</v>
      </c>
      <c r="F552" s="28"/>
    </row>
    <row r="553" spans="1:17" ht="18.75" customHeight="1" x14ac:dyDescent="0.3">
      <c r="A553" s="11" t="s">
        <v>671</v>
      </c>
      <c r="B553" s="218" t="s">
        <v>664</v>
      </c>
      <c r="C553" s="219">
        <v>635.88</v>
      </c>
      <c r="D553" s="220">
        <v>174.37</v>
      </c>
      <c r="E553" s="78">
        <f t="shared" si="12"/>
        <v>810.25</v>
      </c>
      <c r="F553" s="28"/>
    </row>
    <row r="554" spans="1:17" ht="18.75" customHeight="1" x14ac:dyDescent="0.3">
      <c r="A554" s="11" t="s">
        <v>675</v>
      </c>
      <c r="B554" s="218" t="s">
        <v>665</v>
      </c>
      <c r="C554" s="219">
        <v>686.99</v>
      </c>
      <c r="D554" s="220">
        <v>231.57</v>
      </c>
      <c r="E554" s="78">
        <f t="shared" si="12"/>
        <v>918.56</v>
      </c>
      <c r="F554" s="28"/>
    </row>
    <row r="555" spans="1:17" ht="18.75" customHeight="1" x14ac:dyDescent="0.3">
      <c r="A555" s="11" t="s">
        <v>676</v>
      </c>
      <c r="B555" s="218" t="s">
        <v>666</v>
      </c>
      <c r="C555" s="219">
        <v>196.51</v>
      </c>
      <c r="D555" s="220">
        <v>228.59</v>
      </c>
      <c r="E555" s="78">
        <f t="shared" si="12"/>
        <v>425.1</v>
      </c>
      <c r="F555" s="28"/>
    </row>
    <row r="556" spans="1:17" ht="18.75" customHeight="1" x14ac:dyDescent="0.3">
      <c r="A556" s="11" t="s">
        <v>677</v>
      </c>
      <c r="B556" s="218" t="s">
        <v>667</v>
      </c>
      <c r="C556" s="219">
        <v>591.07000000000005</v>
      </c>
      <c r="D556" s="220">
        <v>249.15</v>
      </c>
      <c r="E556" s="78">
        <f t="shared" si="12"/>
        <v>840.22</v>
      </c>
      <c r="F556" s="28"/>
    </row>
    <row r="557" spans="1:17" ht="18.75" customHeight="1" x14ac:dyDescent="0.3">
      <c r="A557" s="11" t="s">
        <v>678</v>
      </c>
      <c r="B557" s="218" t="s">
        <v>668</v>
      </c>
      <c r="C557" s="219">
        <v>738.09</v>
      </c>
      <c r="D557" s="220">
        <v>262.55</v>
      </c>
      <c r="E557" s="78">
        <f t="shared" si="12"/>
        <v>1000.64</v>
      </c>
      <c r="F557" s="28"/>
    </row>
    <row r="558" spans="1:17" ht="20.25" x14ac:dyDescent="0.3">
      <c r="A558" s="150">
        <v>5</v>
      </c>
      <c r="B558" s="264" t="s">
        <v>264</v>
      </c>
      <c r="C558" s="265"/>
      <c r="D558" s="265"/>
      <c r="E558" s="266"/>
      <c r="F558" s="28"/>
      <c r="H558" s="151"/>
      <c r="I558" s="250"/>
      <c r="J558" s="250"/>
      <c r="K558" s="250"/>
      <c r="L558" s="250"/>
      <c r="M558" s="250"/>
      <c r="N558" s="250"/>
      <c r="O558" s="250"/>
      <c r="P558" s="250"/>
      <c r="Q558" s="250"/>
    </row>
    <row r="559" spans="1:17" ht="23.25" customHeight="1" x14ac:dyDescent="0.3">
      <c r="A559" s="15" t="s">
        <v>232</v>
      </c>
      <c r="B559" s="152" t="s">
        <v>265</v>
      </c>
      <c r="C559" s="88">
        <v>157.02000000000001</v>
      </c>
      <c r="D559" s="88">
        <v>156.36000000000001</v>
      </c>
      <c r="E559" s="78">
        <f>C559+D559</f>
        <v>313.38</v>
      </c>
      <c r="F559" s="28"/>
      <c r="H559" s="153"/>
      <c r="I559" s="263"/>
      <c r="J559" s="263"/>
      <c r="K559" s="263"/>
      <c r="L559" s="263"/>
      <c r="M559" s="263"/>
      <c r="N559" s="263"/>
      <c r="O559" s="48"/>
      <c r="P559" s="48"/>
      <c r="Q559" s="49"/>
    </row>
    <row r="560" spans="1:17" ht="23.25" customHeight="1" x14ac:dyDescent="0.3">
      <c r="A560" s="15" t="s">
        <v>268</v>
      </c>
      <c r="B560" s="152" t="s">
        <v>266</v>
      </c>
      <c r="C560" s="88">
        <v>137.24</v>
      </c>
      <c r="D560" s="88">
        <v>156.74</v>
      </c>
      <c r="E560" s="78">
        <f t="shared" ref="E560:E561" si="13">C560+D560</f>
        <v>293.98</v>
      </c>
      <c r="F560" s="28"/>
      <c r="H560" s="153"/>
      <c r="I560" s="263"/>
      <c r="J560" s="263"/>
      <c r="K560" s="263"/>
      <c r="L560" s="263"/>
      <c r="M560" s="263"/>
      <c r="N560" s="263"/>
      <c r="O560" s="48"/>
      <c r="P560" s="48"/>
      <c r="Q560" s="49"/>
    </row>
    <row r="561" spans="1:17" ht="37.5" x14ac:dyDescent="0.3">
      <c r="A561" s="15" t="s">
        <v>269</v>
      </c>
      <c r="B561" s="152" t="s">
        <v>267</v>
      </c>
      <c r="C561" s="88">
        <v>264.19</v>
      </c>
      <c r="D561" s="88">
        <v>183.59</v>
      </c>
      <c r="E561" s="78">
        <f t="shared" si="13"/>
        <v>447.78</v>
      </c>
      <c r="F561" s="28"/>
      <c r="H561" s="153"/>
      <c r="I561" s="263"/>
      <c r="J561" s="263"/>
      <c r="K561" s="263"/>
      <c r="L561" s="263"/>
      <c r="M561" s="263"/>
      <c r="N561" s="263"/>
      <c r="O561" s="48"/>
      <c r="P561" s="48"/>
      <c r="Q561" s="49"/>
    </row>
    <row r="562" spans="1:17" ht="23.25" x14ac:dyDescent="0.3">
      <c r="A562" s="15" t="s">
        <v>621</v>
      </c>
      <c r="B562" s="152" t="s">
        <v>622</v>
      </c>
      <c r="C562" s="209">
        <v>192.84</v>
      </c>
      <c r="D562" s="210">
        <v>112.06</v>
      </c>
      <c r="E562" s="211">
        <f>C562+D562</f>
        <v>304.89999999999998</v>
      </c>
      <c r="F562" s="28"/>
      <c r="H562" s="153"/>
      <c r="I562" s="201"/>
      <c r="J562" s="201"/>
      <c r="K562" s="201"/>
      <c r="L562" s="201"/>
      <c r="M562" s="201"/>
      <c r="N562" s="201"/>
      <c r="O562" s="48"/>
      <c r="P562" s="48"/>
      <c r="Q562" s="49"/>
    </row>
    <row r="563" spans="1:17" ht="20.25" x14ac:dyDescent="0.3">
      <c r="A563" s="154" t="s">
        <v>175</v>
      </c>
      <c r="B563" s="83" t="s">
        <v>231</v>
      </c>
      <c r="C563" s="74"/>
      <c r="D563" s="80"/>
      <c r="E563" s="78"/>
      <c r="F563" s="28"/>
    </row>
    <row r="564" spans="1:17" ht="41.25" customHeight="1" x14ac:dyDescent="0.3">
      <c r="A564" s="12" t="s">
        <v>270</v>
      </c>
      <c r="B564" s="68" t="s">
        <v>233</v>
      </c>
      <c r="C564" s="80">
        <v>15.84</v>
      </c>
      <c r="D564" s="75"/>
      <c r="E564" s="78">
        <f>C564+D564</f>
        <v>15.84</v>
      </c>
      <c r="F564" s="28"/>
    </row>
    <row r="565" spans="1:17" ht="18.75" customHeight="1" x14ac:dyDescent="0.3">
      <c r="A565" s="281" t="s">
        <v>211</v>
      </c>
      <c r="B565" s="282"/>
      <c r="C565" s="282"/>
      <c r="D565" s="282"/>
      <c r="E565" s="283"/>
      <c r="F565" s="28"/>
    </row>
    <row r="566" spans="1:17" ht="40.5" customHeight="1" x14ac:dyDescent="0.3">
      <c r="A566" s="26" t="s">
        <v>24</v>
      </c>
      <c r="B566" s="226" t="s">
        <v>212</v>
      </c>
      <c r="C566" s="227"/>
      <c r="D566" s="227"/>
      <c r="E566" s="228"/>
      <c r="F566" s="28"/>
    </row>
    <row r="567" spans="1:17" ht="18.75" customHeight="1" x14ac:dyDescent="0.3">
      <c r="A567" s="4" t="s">
        <v>26</v>
      </c>
      <c r="B567" s="68" t="s">
        <v>213</v>
      </c>
      <c r="C567" s="164"/>
      <c r="D567" s="165"/>
      <c r="E567" s="166"/>
      <c r="F567" s="28"/>
    </row>
    <row r="568" spans="1:17" ht="18.75" customHeight="1" x14ac:dyDescent="0.3">
      <c r="A568" s="4" t="s">
        <v>34</v>
      </c>
      <c r="B568" s="68" t="s">
        <v>214</v>
      </c>
      <c r="C568" s="167">
        <v>10.32</v>
      </c>
      <c r="D568" s="168">
        <v>0</v>
      </c>
      <c r="E568" s="169">
        <f>C568+D568</f>
        <v>10.32</v>
      </c>
      <c r="F568" s="28"/>
    </row>
    <row r="569" spans="1:17" ht="18.75" customHeight="1" x14ac:dyDescent="0.3">
      <c r="A569" s="4" t="s">
        <v>135</v>
      </c>
      <c r="B569" s="68" t="s">
        <v>215</v>
      </c>
      <c r="C569" s="170"/>
      <c r="D569" s="171"/>
      <c r="E569" s="169"/>
      <c r="F569" s="28"/>
    </row>
    <row r="570" spans="1:17" ht="18.75" customHeight="1" x14ac:dyDescent="0.3">
      <c r="A570" s="4" t="s">
        <v>216</v>
      </c>
      <c r="B570" s="68" t="s">
        <v>214</v>
      </c>
      <c r="C570" s="167">
        <v>10.51</v>
      </c>
      <c r="D570" s="168">
        <v>0</v>
      </c>
      <c r="E570" s="169">
        <f t="shared" ref="E570:E576" si="14">C570+D570</f>
        <v>10.51</v>
      </c>
      <c r="F570" s="28"/>
    </row>
    <row r="571" spans="1:17" ht="18.75" customHeight="1" x14ac:dyDescent="0.3">
      <c r="A571" s="4" t="s">
        <v>171</v>
      </c>
      <c r="B571" s="68" t="s">
        <v>217</v>
      </c>
      <c r="C571" s="170"/>
      <c r="D571" s="171"/>
      <c r="E571" s="169"/>
      <c r="F571" s="28"/>
    </row>
    <row r="572" spans="1:17" ht="18.75" customHeight="1" x14ac:dyDescent="0.3">
      <c r="A572" s="4" t="s">
        <v>172</v>
      </c>
      <c r="B572" s="68" t="s">
        <v>214</v>
      </c>
      <c r="C572" s="167">
        <v>10.74</v>
      </c>
      <c r="D572" s="168">
        <v>0</v>
      </c>
      <c r="E572" s="169">
        <f t="shared" si="14"/>
        <v>10.74</v>
      </c>
      <c r="F572" s="28"/>
    </row>
    <row r="573" spans="1:17" ht="18.75" customHeight="1" x14ac:dyDescent="0.3">
      <c r="A573" s="4" t="s">
        <v>174</v>
      </c>
      <c r="B573" s="68" t="s">
        <v>234</v>
      </c>
      <c r="C573" s="170"/>
      <c r="D573" s="171"/>
      <c r="E573" s="169"/>
      <c r="F573" s="28"/>
    </row>
    <row r="574" spans="1:17" ht="18.75" customHeight="1" x14ac:dyDescent="0.3">
      <c r="A574" s="17" t="s">
        <v>235</v>
      </c>
      <c r="B574" s="68" t="s">
        <v>214</v>
      </c>
      <c r="C574" s="167">
        <v>16.329999999999998</v>
      </c>
      <c r="D574" s="168">
        <v>0</v>
      </c>
      <c r="E574" s="169">
        <f t="shared" si="14"/>
        <v>16.329999999999998</v>
      </c>
      <c r="F574" s="28"/>
    </row>
    <row r="575" spans="1:17" ht="18.75" customHeight="1" x14ac:dyDescent="0.3">
      <c r="A575" s="18" t="s">
        <v>218</v>
      </c>
      <c r="B575" s="68" t="s">
        <v>219</v>
      </c>
      <c r="C575" s="164"/>
      <c r="D575" s="165"/>
      <c r="E575" s="166"/>
      <c r="F575" s="28"/>
    </row>
    <row r="576" spans="1:17" ht="19.5" customHeight="1" x14ac:dyDescent="0.3">
      <c r="A576" s="18" t="s">
        <v>220</v>
      </c>
      <c r="B576" s="68" t="s">
        <v>214</v>
      </c>
      <c r="C576" s="167">
        <v>17.41</v>
      </c>
      <c r="D576" s="168">
        <v>0</v>
      </c>
      <c r="E576" s="169">
        <f t="shared" si="14"/>
        <v>17.41</v>
      </c>
      <c r="F576" s="28"/>
    </row>
    <row r="577" spans="1:6" ht="19.5" customHeight="1" x14ac:dyDescent="0.3">
      <c r="A577" s="200" t="s">
        <v>135</v>
      </c>
      <c r="B577" s="68" t="s">
        <v>215</v>
      </c>
      <c r="C577" s="80"/>
      <c r="D577" s="80"/>
      <c r="E577" s="78"/>
      <c r="F577" s="28"/>
    </row>
    <row r="578" spans="1:6" ht="19.5" customHeight="1" x14ac:dyDescent="0.3">
      <c r="A578" s="200" t="s">
        <v>617</v>
      </c>
      <c r="B578" s="68" t="s">
        <v>618</v>
      </c>
      <c r="C578" s="204">
        <v>15.43</v>
      </c>
      <c r="D578" s="88">
        <v>0.48</v>
      </c>
      <c r="E578" s="205">
        <f t="shared" ref="E578:E579" si="15">C578+D578</f>
        <v>15.91</v>
      </c>
      <c r="F578" s="28"/>
    </row>
    <row r="579" spans="1:6" ht="19.5" customHeight="1" x14ac:dyDescent="0.3">
      <c r="A579" s="200" t="s">
        <v>619</v>
      </c>
      <c r="B579" s="68" t="s">
        <v>620</v>
      </c>
      <c r="C579" s="204">
        <v>8.42</v>
      </c>
      <c r="D579" s="88">
        <v>7.0000000000000007E-2</v>
      </c>
      <c r="E579" s="205">
        <f t="shared" si="15"/>
        <v>8.49</v>
      </c>
      <c r="F579" s="28"/>
    </row>
    <row r="580" spans="1:6" x14ac:dyDescent="0.3">
      <c r="A580" s="300" t="s">
        <v>249</v>
      </c>
      <c r="B580" s="301"/>
      <c r="C580" s="301"/>
      <c r="D580" s="301"/>
      <c r="E580" s="302"/>
      <c r="F580" s="28"/>
    </row>
    <row r="581" spans="1:6" ht="37.5" customHeight="1" x14ac:dyDescent="0.35">
      <c r="A581" s="300" t="s">
        <v>550</v>
      </c>
      <c r="B581" s="301"/>
      <c r="C581" s="301"/>
      <c r="D581" s="301"/>
      <c r="E581" s="34"/>
      <c r="F581" s="28"/>
    </row>
    <row r="582" spans="1:6" x14ac:dyDescent="0.3">
      <c r="A582" s="298" t="s">
        <v>246</v>
      </c>
      <c r="B582" s="299"/>
      <c r="C582" s="299"/>
      <c r="D582" s="299"/>
      <c r="E582" s="34"/>
      <c r="F582" s="28"/>
    </row>
    <row r="583" spans="1:6" ht="56.25" x14ac:dyDescent="0.3">
      <c r="A583" s="25" t="s">
        <v>24</v>
      </c>
      <c r="B583" s="54" t="s">
        <v>251</v>
      </c>
      <c r="C583" s="80">
        <v>4.72</v>
      </c>
      <c r="D583" s="80"/>
      <c r="E583" s="78">
        <f>C583+D583</f>
        <v>4.72</v>
      </c>
      <c r="F583" s="28"/>
    </row>
    <row r="584" spans="1:6" ht="39" hidden="1" customHeight="1" x14ac:dyDescent="0.3">
      <c r="A584" s="25" t="s">
        <v>232</v>
      </c>
      <c r="B584" s="68" t="s">
        <v>233</v>
      </c>
      <c r="C584" s="4"/>
      <c r="D584" s="141"/>
      <c r="E584" s="34">
        <f>C584+D584</f>
        <v>0</v>
      </c>
      <c r="F584" s="28"/>
    </row>
    <row r="585" spans="1:6" ht="41.25" hidden="1" customHeight="1" x14ac:dyDescent="0.3">
      <c r="A585" s="25"/>
      <c r="B585" s="62" t="s">
        <v>243</v>
      </c>
      <c r="C585" s="139"/>
      <c r="D585" s="141"/>
      <c r="E585" s="34">
        <f>C585+D585</f>
        <v>0</v>
      </c>
      <c r="F585" s="28"/>
    </row>
    <row r="586" spans="1:6" x14ac:dyDescent="0.3">
      <c r="A586" s="298" t="s">
        <v>239</v>
      </c>
      <c r="B586" s="299"/>
      <c r="C586" s="299"/>
      <c r="D586" s="299"/>
      <c r="E586" s="34"/>
      <c r="F586" s="28"/>
    </row>
    <row r="587" spans="1:6" ht="56.25" x14ac:dyDescent="0.3">
      <c r="A587" s="25" t="s">
        <v>24</v>
      </c>
      <c r="B587" s="54" t="s">
        <v>252</v>
      </c>
      <c r="C587" s="80">
        <v>4.66</v>
      </c>
      <c r="D587" s="80"/>
      <c r="E587" s="78">
        <f>C587+D587</f>
        <v>4.66</v>
      </c>
      <c r="F587" s="28"/>
    </row>
    <row r="588" spans="1:6" ht="39.75" hidden="1" customHeight="1" x14ac:dyDescent="0.3">
      <c r="A588" s="25" t="s">
        <v>232</v>
      </c>
      <c r="B588" s="68" t="s">
        <v>233</v>
      </c>
      <c r="C588" s="4"/>
      <c r="D588" s="141"/>
      <c r="E588" s="34">
        <f>C588+D588</f>
        <v>0</v>
      </c>
      <c r="F588" s="28"/>
    </row>
    <row r="589" spans="1:6" ht="42.75" hidden="1" customHeight="1" x14ac:dyDescent="0.3">
      <c r="A589" s="25"/>
      <c r="B589" s="62" t="s">
        <v>242</v>
      </c>
      <c r="C589" s="139"/>
      <c r="D589" s="141"/>
      <c r="E589" s="34">
        <f>C589+D589</f>
        <v>0</v>
      </c>
      <c r="F589" s="28"/>
    </row>
    <row r="590" spans="1:6" x14ac:dyDescent="0.3">
      <c r="A590" s="298" t="s">
        <v>240</v>
      </c>
      <c r="B590" s="299"/>
      <c r="C590" s="299"/>
      <c r="D590" s="299"/>
      <c r="E590" s="34"/>
      <c r="F590" s="28"/>
    </row>
    <row r="591" spans="1:6" ht="56.25" x14ac:dyDescent="0.3">
      <c r="A591" s="25" t="s">
        <v>24</v>
      </c>
      <c r="B591" s="54" t="s">
        <v>253</v>
      </c>
      <c r="C591" s="80">
        <v>4.68</v>
      </c>
      <c r="D591" s="80"/>
      <c r="E591" s="78">
        <f>C591+D591</f>
        <v>4.68</v>
      </c>
      <c r="F591" s="28"/>
    </row>
    <row r="592" spans="1:6" ht="39" hidden="1" customHeight="1" x14ac:dyDescent="0.3">
      <c r="A592" s="25" t="s">
        <v>232</v>
      </c>
      <c r="B592" s="68" t="s">
        <v>233</v>
      </c>
      <c r="C592" s="4"/>
      <c r="D592" s="141"/>
      <c r="E592" s="34">
        <f>C592+D592</f>
        <v>0</v>
      </c>
      <c r="F592" s="28"/>
    </row>
    <row r="593" spans="1:6" ht="18.75" hidden="1" customHeight="1" x14ac:dyDescent="0.3">
      <c r="A593" s="25"/>
      <c r="B593" s="62" t="s">
        <v>241</v>
      </c>
      <c r="C593" s="139"/>
      <c r="D593" s="141"/>
      <c r="E593" s="34">
        <f>C593+D593</f>
        <v>0</v>
      </c>
      <c r="F593" s="28"/>
    </row>
    <row r="594" spans="1:6" x14ac:dyDescent="0.3">
      <c r="A594" s="298" t="s">
        <v>244</v>
      </c>
      <c r="B594" s="299"/>
      <c r="C594" s="299"/>
      <c r="D594" s="299"/>
      <c r="E594" s="34"/>
      <c r="F594" s="28"/>
    </row>
    <row r="595" spans="1:6" ht="56.25" x14ac:dyDescent="0.3">
      <c r="A595" s="25" t="s">
        <v>24</v>
      </c>
      <c r="B595" s="54" t="s">
        <v>254</v>
      </c>
      <c r="C595" s="80">
        <v>4.71</v>
      </c>
      <c r="D595" s="80"/>
      <c r="E595" s="78">
        <f>C595+D595</f>
        <v>4.71</v>
      </c>
      <c r="F595" s="28"/>
    </row>
    <row r="596" spans="1:6" ht="42.75" hidden="1" customHeight="1" x14ac:dyDescent="0.3">
      <c r="A596" s="25" t="s">
        <v>232</v>
      </c>
      <c r="B596" s="68" t="s">
        <v>233</v>
      </c>
      <c r="C596" s="4"/>
      <c r="D596" s="141"/>
      <c r="E596" s="34">
        <f>C596+D596</f>
        <v>0</v>
      </c>
      <c r="F596" s="28"/>
    </row>
    <row r="597" spans="1:6" ht="18.75" hidden="1" customHeight="1" x14ac:dyDescent="0.3">
      <c r="A597" s="25"/>
      <c r="B597" s="62" t="s">
        <v>245</v>
      </c>
      <c r="C597" s="139"/>
      <c r="D597" s="141"/>
      <c r="E597" s="34">
        <f>C597+D597</f>
        <v>0</v>
      </c>
      <c r="F597" s="28"/>
    </row>
    <row r="598" spans="1:6" ht="18.75" customHeight="1" x14ac:dyDescent="0.3">
      <c r="A598" s="300" t="s">
        <v>255</v>
      </c>
      <c r="B598" s="301"/>
      <c r="C598" s="301"/>
      <c r="D598" s="301"/>
      <c r="E598" s="302"/>
      <c r="F598" s="28"/>
    </row>
    <row r="599" spans="1:6" ht="42.75" customHeight="1" x14ac:dyDescent="0.35">
      <c r="A599" s="300" t="s">
        <v>250</v>
      </c>
      <c r="B599" s="301"/>
      <c r="C599" s="301"/>
      <c r="D599" s="301"/>
      <c r="E599" s="34"/>
      <c r="F599" s="28"/>
    </row>
    <row r="600" spans="1:6" x14ac:dyDescent="0.3">
      <c r="A600" s="298" t="s">
        <v>236</v>
      </c>
      <c r="B600" s="299"/>
      <c r="C600" s="299"/>
      <c r="D600" s="299"/>
      <c r="E600" s="34"/>
      <c r="F600" s="28"/>
    </row>
    <row r="601" spans="1:6" ht="56.25" x14ac:dyDescent="0.3">
      <c r="A601" s="24" t="s">
        <v>24</v>
      </c>
      <c r="B601" s="51" t="s">
        <v>256</v>
      </c>
      <c r="C601" s="80">
        <v>3.86</v>
      </c>
      <c r="D601" s="80">
        <v>0</v>
      </c>
      <c r="E601" s="78">
        <f>C601+D601</f>
        <v>3.86</v>
      </c>
      <c r="F601" s="28"/>
    </row>
    <row r="602" spans="1:6" x14ac:dyDescent="0.3">
      <c r="A602" s="298" t="s">
        <v>639</v>
      </c>
      <c r="B602" s="299"/>
      <c r="C602" s="299"/>
      <c r="D602" s="299"/>
      <c r="E602" s="34"/>
      <c r="F602" s="28"/>
    </row>
    <row r="603" spans="1:6" ht="56.25" x14ac:dyDescent="0.3">
      <c r="A603" s="24" t="s">
        <v>24</v>
      </c>
      <c r="B603" s="51" t="s">
        <v>640</v>
      </c>
      <c r="C603" s="80">
        <v>3.61</v>
      </c>
      <c r="D603" s="80">
        <v>0</v>
      </c>
      <c r="E603" s="78">
        <f>C603+D603</f>
        <v>3.61</v>
      </c>
      <c r="F603" s="28"/>
    </row>
    <row r="604" spans="1:6" x14ac:dyDescent="0.3">
      <c r="A604" s="304" t="s">
        <v>237</v>
      </c>
      <c r="B604" s="305"/>
      <c r="C604" s="305"/>
      <c r="D604" s="305"/>
      <c r="E604" s="33"/>
      <c r="F604" s="28"/>
    </row>
    <row r="605" spans="1:6" ht="56.25" x14ac:dyDescent="0.3">
      <c r="A605" s="24" t="s">
        <v>24</v>
      </c>
      <c r="B605" s="51" t="s">
        <v>257</v>
      </c>
      <c r="C605" s="80">
        <v>3.82</v>
      </c>
      <c r="D605" s="80">
        <v>0</v>
      </c>
      <c r="E605" s="78">
        <f>C605+D605</f>
        <v>3.82</v>
      </c>
      <c r="F605" s="87"/>
    </row>
    <row r="606" spans="1:6" x14ac:dyDescent="0.3">
      <c r="A606" s="304" t="s">
        <v>641</v>
      </c>
      <c r="B606" s="305"/>
      <c r="C606" s="305"/>
      <c r="D606" s="305"/>
      <c r="E606" s="33"/>
      <c r="F606" s="28"/>
    </row>
    <row r="607" spans="1:6" ht="56.25" x14ac:dyDescent="0.3">
      <c r="A607" s="24" t="s">
        <v>24</v>
      </c>
      <c r="B607" s="51" t="s">
        <v>642</v>
      </c>
      <c r="C607" s="80">
        <v>3.75</v>
      </c>
      <c r="D607" s="80">
        <v>0</v>
      </c>
      <c r="E607" s="78">
        <f>C607+D607</f>
        <v>3.75</v>
      </c>
      <c r="F607" s="28"/>
    </row>
    <row r="608" spans="1:6" x14ac:dyDescent="0.3">
      <c r="A608" s="298" t="s">
        <v>238</v>
      </c>
      <c r="B608" s="299"/>
      <c r="C608" s="299"/>
      <c r="D608" s="299"/>
      <c r="E608" s="34"/>
      <c r="F608" s="28"/>
    </row>
    <row r="609" spans="1:6" ht="56.25" x14ac:dyDescent="0.3">
      <c r="A609" s="25" t="s">
        <v>24</v>
      </c>
      <c r="B609" s="54" t="s">
        <v>258</v>
      </c>
      <c r="C609" s="80">
        <v>3.85</v>
      </c>
      <c r="D609" s="80">
        <v>0</v>
      </c>
      <c r="E609" s="78">
        <f>C609+D609</f>
        <v>3.85</v>
      </c>
      <c r="F609" s="28"/>
    </row>
    <row r="610" spans="1:6" x14ac:dyDescent="0.3">
      <c r="A610" s="298" t="s">
        <v>643</v>
      </c>
      <c r="B610" s="299"/>
      <c r="C610" s="299"/>
      <c r="D610" s="299"/>
      <c r="E610" s="34"/>
      <c r="F610" s="28"/>
    </row>
    <row r="611" spans="1:6" ht="56.25" x14ac:dyDescent="0.3">
      <c r="A611" s="25" t="s">
        <v>24</v>
      </c>
      <c r="B611" s="54" t="s">
        <v>644</v>
      </c>
      <c r="C611" s="80">
        <v>3.74</v>
      </c>
      <c r="D611" s="80">
        <v>0</v>
      </c>
      <c r="E611" s="78">
        <f>C611+D611</f>
        <v>3.74</v>
      </c>
      <c r="F611" s="28"/>
    </row>
    <row r="612" spans="1:6" ht="66" customHeight="1" x14ac:dyDescent="0.3">
      <c r="A612" s="257" t="s">
        <v>260</v>
      </c>
      <c r="B612" s="258"/>
      <c r="C612" s="258"/>
      <c r="D612" s="258"/>
      <c r="E612" s="259"/>
      <c r="F612" s="28"/>
    </row>
    <row r="613" spans="1:6" s="148" customFormat="1" ht="49.5" hidden="1" customHeight="1" x14ac:dyDescent="0.3">
      <c r="A613" s="181"/>
      <c r="B613" s="198" t="s">
        <v>563</v>
      </c>
      <c r="C613" s="182"/>
      <c r="D613" s="174">
        <v>446.37</v>
      </c>
      <c r="E613" s="166">
        <f t="shared" ref="E613:E631" si="16">D613</f>
        <v>446.37</v>
      </c>
      <c r="F613" s="28"/>
    </row>
    <row r="614" spans="1:6" ht="48.75" hidden="1" customHeight="1" x14ac:dyDescent="0.3">
      <c r="A614" s="180"/>
      <c r="B614" s="199" t="s">
        <v>564</v>
      </c>
      <c r="C614" s="165"/>
      <c r="D614" s="174">
        <v>9.08</v>
      </c>
      <c r="E614" s="166">
        <f t="shared" si="16"/>
        <v>9.08</v>
      </c>
      <c r="F614" s="28"/>
    </row>
    <row r="615" spans="1:6" ht="48.75" hidden="1" customHeight="1" x14ac:dyDescent="0.3">
      <c r="A615" s="181"/>
      <c r="B615" s="184" t="s">
        <v>565</v>
      </c>
      <c r="C615" s="182"/>
      <c r="D615" s="183">
        <v>90.83</v>
      </c>
      <c r="E615" s="166">
        <f t="shared" si="16"/>
        <v>90.83</v>
      </c>
      <c r="F615" s="28"/>
    </row>
    <row r="616" spans="1:6" ht="48.75" hidden="1" customHeight="1" x14ac:dyDescent="0.3">
      <c r="A616" s="181"/>
      <c r="B616" s="184" t="s">
        <v>566</v>
      </c>
      <c r="C616" s="182"/>
      <c r="D616" s="183">
        <v>90.83</v>
      </c>
      <c r="E616" s="166">
        <f t="shared" si="16"/>
        <v>90.83</v>
      </c>
      <c r="F616" s="28"/>
    </row>
    <row r="617" spans="1:6" ht="63.75" customHeight="1" x14ac:dyDescent="0.3">
      <c r="A617" s="185"/>
      <c r="B617" s="215" t="s">
        <v>567</v>
      </c>
      <c r="C617" s="186"/>
      <c r="D617" s="212">
        <v>45.1</v>
      </c>
      <c r="E617" s="166">
        <f t="shared" si="16"/>
        <v>45.1</v>
      </c>
      <c r="F617" s="28"/>
    </row>
    <row r="618" spans="1:6" ht="61.5" customHeight="1" x14ac:dyDescent="0.3">
      <c r="A618" s="185"/>
      <c r="B618" s="215" t="s">
        <v>631</v>
      </c>
      <c r="C618" s="186"/>
      <c r="D618" s="212">
        <v>59.77</v>
      </c>
      <c r="E618" s="166">
        <f t="shared" si="16"/>
        <v>59.77</v>
      </c>
      <c r="F618" s="28"/>
    </row>
    <row r="619" spans="1:6" ht="86.25" hidden="1" customHeight="1" x14ac:dyDescent="0.3">
      <c r="A619" s="185"/>
      <c r="B619" s="215" t="s">
        <v>632</v>
      </c>
      <c r="C619" s="186"/>
      <c r="D619" s="212">
        <v>53.13</v>
      </c>
      <c r="E619" s="166">
        <f t="shared" si="16"/>
        <v>53.13</v>
      </c>
      <c r="F619" s="28"/>
    </row>
    <row r="620" spans="1:6" ht="58.5" hidden="1" customHeight="1" x14ac:dyDescent="0.3">
      <c r="A620" s="185"/>
      <c r="B620" s="184" t="s">
        <v>568</v>
      </c>
      <c r="C620" s="187"/>
      <c r="D620" s="183">
        <v>379.36</v>
      </c>
      <c r="E620" s="166">
        <f t="shared" si="16"/>
        <v>379.36</v>
      </c>
      <c r="F620" s="28"/>
    </row>
    <row r="621" spans="1:6" ht="75" x14ac:dyDescent="0.3">
      <c r="A621" s="185"/>
      <c r="B621" s="184" t="s">
        <v>633</v>
      </c>
      <c r="C621" s="187"/>
      <c r="D621" s="176">
        <v>19.79</v>
      </c>
      <c r="E621" s="166">
        <f t="shared" si="16"/>
        <v>19.79</v>
      </c>
    </row>
    <row r="622" spans="1:6" ht="75" x14ac:dyDescent="0.3">
      <c r="A622" s="185"/>
      <c r="B622" s="184" t="s">
        <v>569</v>
      </c>
      <c r="C622" s="187"/>
      <c r="D622" s="176">
        <v>15.15</v>
      </c>
      <c r="E622" s="166">
        <f t="shared" si="16"/>
        <v>15.15</v>
      </c>
    </row>
    <row r="623" spans="1:6" ht="56.25" x14ac:dyDescent="0.3">
      <c r="A623" s="185"/>
      <c r="B623" s="184" t="s">
        <v>570</v>
      </c>
      <c r="C623" s="182"/>
      <c r="D623" s="174">
        <v>1714.63</v>
      </c>
      <c r="E623" s="166">
        <f t="shared" si="16"/>
        <v>1714.63</v>
      </c>
    </row>
    <row r="624" spans="1:6" ht="75" x14ac:dyDescent="0.3">
      <c r="A624" s="185"/>
      <c r="B624" s="184" t="s">
        <v>626</v>
      </c>
      <c r="C624" s="182"/>
      <c r="D624" s="174">
        <v>15.49</v>
      </c>
      <c r="E624" s="166">
        <f t="shared" si="16"/>
        <v>15.49</v>
      </c>
    </row>
    <row r="625" spans="1:7" ht="75" x14ac:dyDescent="0.3">
      <c r="A625" s="185"/>
      <c r="B625" s="184" t="s">
        <v>627</v>
      </c>
      <c r="C625" s="182"/>
      <c r="D625" s="174">
        <v>15.81</v>
      </c>
      <c r="E625" s="166">
        <f t="shared" si="16"/>
        <v>15.81</v>
      </c>
    </row>
    <row r="626" spans="1:7" ht="75" x14ac:dyDescent="0.3">
      <c r="A626" s="185"/>
      <c r="B626" s="184" t="s">
        <v>634</v>
      </c>
      <c r="C626" s="182"/>
      <c r="D626" s="174">
        <v>23.1</v>
      </c>
      <c r="E626" s="166">
        <f t="shared" si="16"/>
        <v>23.1</v>
      </c>
    </row>
    <row r="627" spans="1:7" ht="56.25" x14ac:dyDescent="0.3">
      <c r="A627" s="185"/>
      <c r="B627" s="184" t="s">
        <v>635</v>
      </c>
      <c r="C627" s="182"/>
      <c r="D627" s="174">
        <v>19.03</v>
      </c>
      <c r="E627" s="166">
        <f t="shared" si="16"/>
        <v>19.03</v>
      </c>
    </row>
    <row r="628" spans="1:7" ht="75" x14ac:dyDescent="0.3">
      <c r="A628" s="185"/>
      <c r="B628" s="184" t="s">
        <v>634</v>
      </c>
      <c r="C628" s="182"/>
      <c r="D628" s="174">
        <v>23.1</v>
      </c>
      <c r="E628" s="166">
        <f t="shared" si="16"/>
        <v>23.1</v>
      </c>
    </row>
    <row r="629" spans="1:7" ht="37.5" x14ac:dyDescent="0.3">
      <c r="A629" s="185"/>
      <c r="B629" s="184" t="s">
        <v>636</v>
      </c>
      <c r="C629" s="182"/>
      <c r="D629" s="174">
        <v>5.6</v>
      </c>
      <c r="E629" s="166">
        <f t="shared" si="16"/>
        <v>5.6</v>
      </c>
    </row>
    <row r="630" spans="1:7" ht="37.5" x14ac:dyDescent="0.3">
      <c r="A630" s="185"/>
      <c r="B630" s="184" t="s">
        <v>637</v>
      </c>
      <c r="C630" s="182"/>
      <c r="D630" s="176">
        <v>26.58</v>
      </c>
      <c r="E630" s="166">
        <f t="shared" si="16"/>
        <v>26.58</v>
      </c>
    </row>
    <row r="631" spans="1:7" ht="61.5" customHeight="1" x14ac:dyDescent="0.3">
      <c r="A631" s="185"/>
      <c r="B631" s="71" t="s">
        <v>638</v>
      </c>
      <c r="C631" s="189"/>
      <c r="D631" s="213">
        <v>52.65</v>
      </c>
      <c r="E631" s="166">
        <f t="shared" si="16"/>
        <v>52.65</v>
      </c>
      <c r="F631" s="157"/>
      <c r="G631" s="157"/>
    </row>
    <row r="632" spans="1:7" x14ac:dyDescent="0.3">
      <c r="A632" s="181"/>
      <c r="B632" s="71" t="s">
        <v>571</v>
      </c>
      <c r="C632" s="214"/>
      <c r="D632" s="191">
        <v>1.55</v>
      </c>
      <c r="E632" s="216">
        <f>D632</f>
        <v>1.55</v>
      </c>
    </row>
    <row r="633" spans="1:7" ht="36" customHeight="1" x14ac:dyDescent="0.3">
      <c r="A633" s="181"/>
      <c r="B633" s="71" t="s">
        <v>572</v>
      </c>
      <c r="C633" s="188"/>
      <c r="D633" s="213">
        <v>421.27</v>
      </c>
      <c r="E633" s="190">
        <f t="shared" ref="E633" si="17">C633+D633</f>
        <v>421.27</v>
      </c>
    </row>
    <row r="634" spans="1:7" ht="31.5" customHeight="1" x14ac:dyDescent="0.3">
      <c r="A634" s="192"/>
      <c r="B634" s="192"/>
      <c r="C634" s="192"/>
      <c r="D634" s="193"/>
      <c r="E634" s="194"/>
    </row>
    <row r="635" spans="1:7" ht="51.75" customHeight="1" x14ac:dyDescent="0.3">
      <c r="A635" s="195" t="s">
        <v>573</v>
      </c>
      <c r="B635" s="196"/>
      <c r="C635" s="192"/>
      <c r="D635" s="193" t="s">
        <v>574</v>
      </c>
      <c r="E635" s="194"/>
    </row>
    <row r="636" spans="1:7" x14ac:dyDescent="0.3">
      <c r="A636" s="197"/>
      <c r="B636" s="196"/>
      <c r="C636" s="192"/>
      <c r="D636" s="193"/>
      <c r="E636" s="194"/>
    </row>
    <row r="637" spans="1:7" ht="18.75" customHeight="1" x14ac:dyDescent="0.3">
      <c r="A637" s="306" t="s">
        <v>259</v>
      </c>
      <c r="B637" s="306"/>
      <c r="C637" s="192"/>
      <c r="D637" s="193" t="s">
        <v>625</v>
      </c>
      <c r="E637" s="194"/>
    </row>
    <row r="638" spans="1:7" x14ac:dyDescent="0.3">
      <c r="A638" s="155"/>
      <c r="B638" s="156"/>
      <c r="C638" s="31"/>
      <c r="D638" s="31"/>
      <c r="E638" s="47"/>
    </row>
    <row r="639" spans="1:7" x14ac:dyDescent="0.3">
      <c r="A639" s="155"/>
      <c r="B639" s="156"/>
      <c r="C639" s="31"/>
      <c r="D639" s="31"/>
      <c r="E639" s="47"/>
    </row>
    <row r="640" spans="1:7" x14ac:dyDescent="0.3">
      <c r="A640" s="155"/>
      <c r="B640" s="156"/>
      <c r="C640" s="31"/>
      <c r="D640" s="31"/>
      <c r="E640" s="47"/>
    </row>
    <row r="641" spans="1:5" x14ac:dyDescent="0.3">
      <c r="A641" s="155"/>
      <c r="B641" s="156"/>
      <c r="C641" s="31"/>
      <c r="D641" s="31"/>
      <c r="E641" s="47"/>
    </row>
    <row r="642" spans="1:5" x14ac:dyDescent="0.3">
      <c r="A642" s="155"/>
      <c r="B642" s="156"/>
      <c r="C642" s="31"/>
      <c r="D642" s="31"/>
      <c r="E642" s="47"/>
    </row>
    <row r="643" spans="1:5" x14ac:dyDescent="0.3">
      <c r="A643" s="158"/>
      <c r="B643" s="156"/>
      <c r="C643" s="31"/>
      <c r="D643" s="31"/>
      <c r="E643" s="47"/>
    </row>
    <row r="644" spans="1:5" x14ac:dyDescent="0.3">
      <c r="A644" s="155"/>
      <c r="B644" s="156"/>
      <c r="C644" s="31"/>
      <c r="D644" s="31"/>
      <c r="E644" s="47"/>
    </row>
    <row r="645" spans="1:5" x14ac:dyDescent="0.3">
      <c r="A645" s="21"/>
      <c r="B645" s="20"/>
      <c r="C645" s="22"/>
      <c r="D645" s="36"/>
    </row>
    <row r="646" spans="1:5" x14ac:dyDescent="0.3">
      <c r="A646" s="303"/>
      <c r="B646" s="303"/>
    </row>
  </sheetData>
  <mergeCells count="94">
    <mergeCell ref="B566:E566"/>
    <mergeCell ref="A581:D581"/>
    <mergeCell ref="A370:B370"/>
    <mergeCell ref="A371:B371"/>
    <mergeCell ref="B124:J124"/>
    <mergeCell ref="A147:E147"/>
    <mergeCell ref="A167:B167"/>
    <mergeCell ref="A168:E168"/>
    <mergeCell ref="A186:B186"/>
    <mergeCell ref="A188:E188"/>
    <mergeCell ref="A322:B322"/>
    <mergeCell ref="A323:B323"/>
    <mergeCell ref="A324:E324"/>
    <mergeCell ref="A336:E336"/>
    <mergeCell ref="A363:B363"/>
    <mergeCell ref="A364:B364"/>
    <mergeCell ref="A646:B646"/>
    <mergeCell ref="A590:D590"/>
    <mergeCell ref="A594:D594"/>
    <mergeCell ref="A599:D599"/>
    <mergeCell ref="A600:D600"/>
    <mergeCell ref="A598:E598"/>
    <mergeCell ref="A612:E612"/>
    <mergeCell ref="A604:D604"/>
    <mergeCell ref="A608:D608"/>
    <mergeCell ref="A637:B637"/>
    <mergeCell ref="A602:D602"/>
    <mergeCell ref="A606:D606"/>
    <mergeCell ref="A610:D610"/>
    <mergeCell ref="A582:D582"/>
    <mergeCell ref="A586:D586"/>
    <mergeCell ref="A565:E565"/>
    <mergeCell ref="A203:B203"/>
    <mergeCell ref="A204:E204"/>
    <mergeCell ref="A213:B213"/>
    <mergeCell ref="A214:E214"/>
    <mergeCell ref="A580:E580"/>
    <mergeCell ref="A223:B223"/>
    <mergeCell ref="A224:E224"/>
    <mergeCell ref="A233:B233"/>
    <mergeCell ref="A234:E234"/>
    <mergeCell ref="A242:B242"/>
    <mergeCell ref="A271:B271"/>
    <mergeCell ref="A272:B272"/>
    <mergeCell ref="A273:E273"/>
    <mergeCell ref="A365:B365"/>
    <mergeCell ref="A8:E8"/>
    <mergeCell ref="A9:E9"/>
    <mergeCell ref="A10:E10"/>
    <mergeCell ref="B19:E19"/>
    <mergeCell ref="A18:E18"/>
    <mergeCell ref="C13:C16"/>
    <mergeCell ref="D13:D16"/>
    <mergeCell ref="A11:E11"/>
    <mergeCell ref="A13:A16"/>
    <mergeCell ref="B13:B16"/>
    <mergeCell ref="E13:E16"/>
    <mergeCell ref="I559:N559"/>
    <mergeCell ref="I560:N560"/>
    <mergeCell ref="I561:N561"/>
    <mergeCell ref="B558:E558"/>
    <mergeCell ref="D12:E12"/>
    <mergeCell ref="A243:E243"/>
    <mergeCell ref="A257:B257"/>
    <mergeCell ref="A258:B258"/>
    <mergeCell ref="A259:E259"/>
    <mergeCell ref="A264:B264"/>
    <mergeCell ref="A265:B265"/>
    <mergeCell ref="A266:E266"/>
    <mergeCell ref="B49:E49"/>
    <mergeCell ref="A100:E100"/>
    <mergeCell ref="A146:E146"/>
    <mergeCell ref="A122:E122"/>
    <mergeCell ref="I558:Q558"/>
    <mergeCell ref="A408:E408"/>
    <mergeCell ref="A420:E420"/>
    <mergeCell ref="A429:E429"/>
    <mergeCell ref="A442:E442"/>
    <mergeCell ref="B545:E545"/>
    <mergeCell ref="B521:E521"/>
    <mergeCell ref="A510:E510"/>
    <mergeCell ref="B511:E511"/>
    <mergeCell ref="A372:B372"/>
    <mergeCell ref="A393:E393"/>
    <mergeCell ref="B499:D499"/>
    <mergeCell ref="A451:E451"/>
    <mergeCell ref="A468:E468"/>
    <mergeCell ref="A483:E483"/>
    <mergeCell ref="A484:E484"/>
    <mergeCell ref="B486:D486"/>
    <mergeCell ref="B487:D487"/>
    <mergeCell ref="B488:D488"/>
    <mergeCell ref="B489:D489"/>
    <mergeCell ref="B497:D49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rowBreaks count="14" manualBreakCount="14">
    <brk id="43" max="9" man="1"/>
    <brk id="75" max="9" man="1"/>
    <brk id="99" max="9" man="1"/>
    <brk id="145" max="9" man="1"/>
    <brk id="203" max="9" man="1"/>
    <brk id="257" max="9" man="1"/>
    <brk id="302" max="9" man="1"/>
    <brk id="354" max="9" man="1"/>
    <brk id="405" max="9" man="1"/>
    <brk id="457" max="9" man="1"/>
    <brk id="508" max="9" man="1"/>
    <brk id="550" max="9" man="1"/>
    <brk id="579" max="9" man="1"/>
    <brk id="61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01.02.2021</vt:lpstr>
      <vt:lpstr>'с 01.02.2021'!Область_печати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2014-01-14T14:09:34Z</cp:lastPrinted>
  <dcterms:created xsi:type="dcterms:W3CDTF">2006-09-16T00:00:00Z</dcterms:created>
  <dcterms:modified xsi:type="dcterms:W3CDTF">2021-06-29T07:47:54Z</dcterms:modified>
</cp:coreProperties>
</file>